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ackup Lyda Janeth Rodriguez\D\Requerimiento\Actualización Página Web ADRES\"/>
    </mc:Choice>
  </mc:AlternateContent>
  <xr:revisionPtr revIDLastSave="0" documentId="8_{780B1353-278E-43DF-B8A7-73798FA65C55}" xr6:coauthVersionLast="44" xr6:coauthVersionMax="44" xr10:uidLastSave="{00000000-0000-0000-0000-000000000000}"/>
  <bookViews>
    <workbookView xWindow="-120" yWindow="-120" windowWidth="20730" windowHeight="11160" xr2:uid="{A6892B16-C4C5-4BB7-87F5-1367E97A39E9}"/>
  </bookViews>
  <sheets>
    <sheet name="FORMULARIO" sheetId="1" r:id="rId1"/>
  </sheets>
  <externalReferences>
    <externalReference r:id="rId2"/>
  </externalReferences>
  <definedNames>
    <definedName name="_xlnm.Print_Area" localSheetId="0">FORMULARIO!$B$2:$N$39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4" i="1" l="1"/>
  <c r="K24" i="1"/>
  <c r="J24" i="1"/>
  <c r="I24" i="1"/>
  <c r="H24" i="1"/>
  <c r="G24" i="1"/>
  <c r="E24" i="1"/>
  <c r="C24" i="1"/>
  <c r="J17" i="1"/>
  <c r="G17" i="1"/>
  <c r="C17" i="1"/>
  <c r="H12" i="1"/>
</calcChain>
</file>

<file path=xl/sharedStrings.xml><?xml version="1.0" encoding="utf-8"?>
<sst xmlns="http://schemas.openxmlformats.org/spreadsheetml/2006/main" count="29" uniqueCount="29">
  <si>
    <t>1. INFORMACIÓN GENERAL</t>
  </si>
  <si>
    <t>*Esta información será diligenciada por la EPS-EOC</t>
  </si>
  <si>
    <t>1.1 Fecha Presentación o Radicación</t>
  </si>
  <si>
    <t>1.2 Código EPS-EOC</t>
  </si>
  <si>
    <t>1.3 Razón Social EPS-EOC</t>
  </si>
  <si>
    <t>2. CONSOLIDADO DE INFORMACIÓN DE DEVOLUCIÓN DE COTIZACIONES</t>
  </si>
  <si>
    <t>2.1 Cantidad de Registros Presentados en el Anexo Técnico</t>
  </si>
  <si>
    <t>2.2 Total de Aportantes</t>
  </si>
  <si>
    <t>2.3 Valor Total de Solicitud de Devolución de Cotizaciones</t>
  </si>
  <si>
    <t>3. APROBACIÓN DE DEVOLUCIÓN DE COTIZACIONES</t>
  </si>
  <si>
    <t>*Esta información será diligenciada por ADRES por los registros validados y aprobados</t>
  </si>
  <si>
    <t>3.1 Número de Registros de Devoluciones Aprobadas</t>
  </si>
  <si>
    <t>3.2 Número de Aportantes de devoluciones Aprobadas</t>
  </si>
  <si>
    <t>3.3 Valor de Devoluciones Aprobadas</t>
  </si>
  <si>
    <t>3.4 Valor Total de Devoluciones Aprobadas</t>
  </si>
  <si>
    <t>3.5 Número Registros de Devoluciones No Aprobadas</t>
  </si>
  <si>
    <t>3.6 Valor de Devoluciones No Aprobadas</t>
  </si>
  <si>
    <t xml:space="preserve">Valor Devolución Cotizaciones de la Cuenta Maestra de Recaudo </t>
  </si>
  <si>
    <t xml:space="preserve">Valor Devolución Cotizaciones de la Cuenta ADRES Vigencia Corriente </t>
  </si>
  <si>
    <t>Valor Devolución Cotizaciones de la Cuenta ADRES Vigencia Anterior</t>
  </si>
  <si>
    <t>4. CERTIFICACIÓN DE SOLICITUD DE DEVOLUCIÓN DE COTIZACIONES</t>
  </si>
  <si>
    <t xml:space="preserve">El presente formato se diligencia con destino a la Administradora de los recursos del sistema general de seguridad social en salud (ADRES) y certificamos que esta solicitud de devolución de aportes se realiza por requerimiento expreso del aportante, pagador de la pensión y/o independiente, y la devolución es procedente conforme al marco legal vigente. </t>
  </si>
  <si>
    <t>Firma del Representante Legal</t>
  </si>
  <si>
    <t>Firma del Revisor Fiscal</t>
  </si>
  <si>
    <t>Nombre del Representante Legal</t>
  </si>
  <si>
    <t>Nombre del Revisor Fiscal</t>
  </si>
  <si>
    <t>T.P No</t>
  </si>
  <si>
    <t>Centro de Atención al Ciudadano - Av Calle 26 # 69 - 76 pisos 17 y 18
www.adres.gov.co</t>
  </si>
  <si>
    <t>REPUBLICA DE COLOMBIA
FORMULARIO DEVOLUCIÓN DE COTIZACIONES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</si>
</sst>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_);_(* \(#,##0\);_(* &quot;-&quot;_);_(@_)"/>
  </numFmts>
  <fonts count="12" x14ac:knownFonts="1"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0" fontId="2" fillId="0" borderId="0"/>
  </cellStyleXfs>
  <cellXfs count="74">
    <xf numFmtId="0" fontId="0" fillId="0" borderId="0" xfId="0"/>
    <xf numFmtId="0" fontId="0" fillId="2" borderId="0" xfId="0" applyFill="1"/>
    <xf numFmtId="0" fontId="0" fillId="2" borderId="1" xfId="0" applyFill="1" applyBorder="1"/>
    <xf numFmtId="0" fontId="0" fillId="2" borderId="2" xfId="0" applyFill="1" applyBorder="1"/>
    <xf numFmtId="0" fontId="1" fillId="2" borderId="2" xfId="0" applyFont="1" applyFill="1" applyBorder="1" applyAlignment="1">
      <alignment horizontal="left" vertical="center"/>
    </xf>
    <xf numFmtId="0" fontId="0" fillId="2" borderId="3" xfId="0" applyFill="1" applyBorder="1"/>
    <xf numFmtId="0" fontId="2" fillId="2" borderId="4" xfId="0" applyFont="1" applyFill="1" applyBorder="1"/>
    <xf numFmtId="0" fontId="2" fillId="2" borderId="5" xfId="0" applyFont="1" applyFill="1" applyBorder="1"/>
    <xf numFmtId="0" fontId="2" fillId="2" borderId="0" xfId="0" applyFont="1" applyFill="1"/>
    <xf numFmtId="0" fontId="2" fillId="2" borderId="0" xfId="0" applyFont="1" applyFill="1" applyBorder="1"/>
    <xf numFmtId="0" fontId="0" fillId="2" borderId="4" xfId="0" applyFill="1" applyBorder="1"/>
    <xf numFmtId="0" fontId="5" fillId="0" borderId="0" xfId="0" applyFont="1" applyBorder="1"/>
    <xf numFmtId="0" fontId="0" fillId="2" borderId="0" xfId="0" applyFill="1" applyBorder="1"/>
    <xf numFmtId="0" fontId="0" fillId="2" borderId="5" xfId="0" applyFill="1" applyBorder="1"/>
    <xf numFmtId="0" fontId="6" fillId="2" borderId="4" xfId="0" applyFont="1" applyFill="1" applyBorder="1"/>
    <xf numFmtId="0" fontId="6" fillId="2" borderId="5" xfId="0" applyFont="1" applyFill="1" applyBorder="1"/>
    <xf numFmtId="0" fontId="6" fillId="2" borderId="0" xfId="0" applyFont="1" applyFill="1"/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2" fillId="0" borderId="0" xfId="0" applyFont="1" applyBorder="1"/>
    <xf numFmtId="0" fontId="2" fillId="2" borderId="10" xfId="2" applyFont="1" applyFill="1" applyBorder="1" applyAlignment="1">
      <alignment vertical="center" wrapText="1"/>
    </xf>
    <xf numFmtId="0" fontId="2" fillId="2" borderId="0" xfId="2" applyFont="1" applyFill="1" applyBorder="1" applyAlignment="1">
      <alignment vertical="center" wrapText="1"/>
    </xf>
    <xf numFmtId="0" fontId="8" fillId="0" borderId="0" xfId="0" applyFont="1" applyBorder="1"/>
    <xf numFmtId="0" fontId="9" fillId="2" borderId="0" xfId="2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4" xfId="0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3" fontId="7" fillId="2" borderId="6" xfId="0" applyNumberFormat="1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2" borderId="16" xfId="0" applyFill="1" applyBorder="1"/>
    <xf numFmtId="0" fontId="4" fillId="2" borderId="8" xfId="0" applyFont="1" applyFill="1" applyBorder="1" applyAlignment="1">
      <alignment vertical="top"/>
    </xf>
    <xf numFmtId="0" fontId="0" fillId="2" borderId="8" xfId="0" applyFill="1" applyBorder="1"/>
    <xf numFmtId="0" fontId="4" fillId="2" borderId="0" xfId="0" applyFont="1" applyFill="1" applyBorder="1"/>
    <xf numFmtId="0" fontId="10" fillId="2" borderId="0" xfId="0" applyFont="1" applyFill="1" applyBorder="1"/>
    <xf numFmtId="0" fontId="11" fillId="0" borderId="4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4" fillId="3" borderId="6" xfId="2" applyFont="1" applyFill="1" applyBorder="1" applyAlignment="1">
      <alignment horizontal="center" vertical="center"/>
    </xf>
    <xf numFmtId="0" fontId="4" fillId="3" borderId="11" xfId="2" applyFont="1" applyFill="1" applyBorder="1" applyAlignment="1">
      <alignment horizontal="center" vertical="center" wrapText="1"/>
    </xf>
    <xf numFmtId="0" fontId="4" fillId="3" borderId="12" xfId="2" applyFont="1" applyFill="1" applyBorder="1" applyAlignment="1">
      <alignment horizontal="center" vertical="center" wrapText="1"/>
    </xf>
    <xf numFmtId="0" fontId="4" fillId="3" borderId="13" xfId="2" applyFont="1" applyFill="1" applyBorder="1" applyAlignment="1">
      <alignment horizontal="center" vertical="center" wrapText="1"/>
    </xf>
    <xf numFmtId="0" fontId="4" fillId="3" borderId="14" xfId="2" applyFont="1" applyFill="1" applyBorder="1" applyAlignment="1">
      <alignment horizontal="center" vertical="center" wrapText="1"/>
    </xf>
    <xf numFmtId="0" fontId="4" fillId="3" borderId="6" xfId="2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3" fontId="7" fillId="2" borderId="6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justify" vertical="center"/>
    </xf>
    <xf numFmtId="0" fontId="7" fillId="2" borderId="6" xfId="2" applyFont="1" applyFill="1" applyBorder="1" applyAlignment="1">
      <alignment horizontal="center" vertical="center" wrapText="1"/>
    </xf>
    <xf numFmtId="3" fontId="7" fillId="2" borderId="7" xfId="1" applyNumberFormat="1" applyFont="1" applyFill="1" applyBorder="1" applyAlignment="1">
      <alignment horizontal="center" vertical="center" wrapText="1"/>
    </xf>
    <xf numFmtId="3" fontId="7" fillId="2" borderId="8" xfId="1" applyNumberFormat="1" applyFont="1" applyFill="1" applyBorder="1" applyAlignment="1">
      <alignment horizontal="center" vertical="center" wrapText="1"/>
    </xf>
    <xf numFmtId="3" fontId="7" fillId="2" borderId="9" xfId="1" applyNumberFormat="1" applyFont="1" applyFill="1" applyBorder="1" applyAlignment="1">
      <alignment horizontal="center" vertical="center" wrapText="1"/>
    </xf>
    <xf numFmtId="14" fontId="7" fillId="2" borderId="6" xfId="0" applyNumberFormat="1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 wrapText="1"/>
    </xf>
    <xf numFmtId="0" fontId="3" fillId="2" borderId="0" xfId="2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</cellXfs>
  <cellStyles count="3">
    <cellStyle name="Millares [0]" xfId="1" builtinId="6"/>
    <cellStyle name="Normal" xfId="0" builtinId="0"/>
    <cellStyle name="Normal 2" xfId="2" xr:uid="{97AC4574-8359-4A3A-89A8-1D449B98DF9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28575</xdr:colOff>
      <xdr:row>2</xdr:row>
      <xdr:rowOff>9525</xdr:rowOff>
    </xdr:from>
    <xdr:to>
      <xdr:col>4</xdr:col>
      <xdr:colOff>376237</xdr:colOff>
      <xdr:row>6</xdr:row>
      <xdr:rowOff>60020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4E78CB9-5228-4925-8DCC-C1D6AFD5225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42896" t="42787" r="42296" b="44004"/>
        <a:stretch/>
      </xdr:blipFill>
      <xdr:spPr>
        <a:xfrm>
          <a:off x="295275" y="266700"/>
          <a:ext cx="2319337" cy="888695"/>
        </a:xfrm>
        <a:prstGeom prst="rect">
          <a:avLst/>
        </a:prstGeom>
      </xdr:spPr>
    </xdr:pic>
    <xdr:clientData/>
  </xdr:twoCellAnchor>
  <xdr:twoCellAnchor>
    <xdr:from>
      <xdr:col>9</xdr:col>
      <xdr:colOff>647700</xdr:colOff>
      <xdr:row>2</xdr:row>
      <xdr:rowOff>76200</xdr:rowOff>
    </xdr:from>
    <xdr:to>
      <xdr:col>12</xdr:col>
      <xdr:colOff>481292</xdr:colOff>
      <xdr:row>5</xdr:row>
      <xdr:rowOff>114300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FCCB58E1-C25C-44F7-87CA-E667475EC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62975" y="333375"/>
          <a:ext cx="3091142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erly.nino/Documents/Proceso_Devoluciones/Generacion_Formatos_DEVOL_ADRES%202018-1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UESTA NOSGP"/>
      <sheetName val="NOSGP"/>
      <sheetName val="PROPUESTA SGP"/>
      <sheetName val="SGP"/>
    </sheetNames>
    <sheetDataSet>
      <sheetData sheetId="0"/>
      <sheetData sheetId="1">
        <row r="2">
          <cell r="A2" t="str">
            <v>CCFC15</v>
          </cell>
          <cell r="B2">
            <v>43413</v>
          </cell>
          <cell r="C2" t="str">
            <v>COMFACOR EPS-S</v>
          </cell>
          <cell r="D2">
            <v>6</v>
          </cell>
          <cell r="E2">
            <v>2</v>
          </cell>
          <cell r="F2">
            <v>633700</v>
          </cell>
          <cell r="G2">
            <v>6</v>
          </cell>
          <cell r="H2">
            <v>2</v>
          </cell>
          <cell r="I2">
            <v>0</v>
          </cell>
          <cell r="J2">
            <v>592200</v>
          </cell>
          <cell r="K2">
            <v>41500</v>
          </cell>
          <cell r="L2">
            <v>633700</v>
          </cell>
          <cell r="M2">
            <v>0</v>
          </cell>
          <cell r="N2">
            <v>0</v>
          </cell>
        </row>
        <row r="3">
          <cell r="A3" t="str">
            <v>EAS027</v>
          </cell>
          <cell r="B3">
            <v>43413</v>
          </cell>
          <cell r="C3" t="str">
            <v>FERROCARRILES NACIONALES</v>
          </cell>
          <cell r="D3">
            <v>114</v>
          </cell>
          <cell r="E3">
            <v>2</v>
          </cell>
          <cell r="F3">
            <v>19419800</v>
          </cell>
          <cell r="G3">
            <v>114</v>
          </cell>
          <cell r="H3">
            <v>2</v>
          </cell>
          <cell r="I3">
            <v>0</v>
          </cell>
          <cell r="J3">
            <v>19199700</v>
          </cell>
          <cell r="K3">
            <v>220100</v>
          </cell>
          <cell r="L3">
            <v>19419800</v>
          </cell>
          <cell r="M3">
            <v>0</v>
          </cell>
          <cell r="N3">
            <v>0</v>
          </cell>
        </row>
        <row r="4">
          <cell r="A4" t="str">
            <v>EPS001</v>
          </cell>
          <cell r="B4">
            <v>43413</v>
          </cell>
          <cell r="C4" t="str">
            <v>ALIANSALUD E.P.S.</v>
          </cell>
          <cell r="D4">
            <v>177</v>
          </cell>
          <cell r="E4">
            <v>43</v>
          </cell>
          <cell r="F4">
            <v>22355700</v>
          </cell>
          <cell r="G4">
            <v>118</v>
          </cell>
          <cell r="H4">
            <v>27</v>
          </cell>
          <cell r="I4">
            <v>0</v>
          </cell>
          <cell r="J4">
            <v>15943200</v>
          </cell>
          <cell r="K4">
            <v>331000</v>
          </cell>
          <cell r="L4">
            <v>16274200</v>
          </cell>
          <cell r="M4">
            <v>59</v>
          </cell>
          <cell r="N4">
            <v>6081500</v>
          </cell>
        </row>
        <row r="5">
          <cell r="A5" t="str">
            <v>EPS002</v>
          </cell>
          <cell r="B5">
            <v>43413</v>
          </cell>
          <cell r="C5" t="str">
            <v>SALUD TOTAL S.A.</v>
          </cell>
          <cell r="D5">
            <v>985</v>
          </cell>
          <cell r="E5">
            <v>282</v>
          </cell>
          <cell r="F5">
            <v>44967862</v>
          </cell>
          <cell r="G5">
            <v>909</v>
          </cell>
          <cell r="H5">
            <v>253</v>
          </cell>
          <cell r="I5">
            <v>0</v>
          </cell>
          <cell r="J5">
            <v>39709420</v>
          </cell>
          <cell r="K5">
            <v>1611800</v>
          </cell>
          <cell r="L5">
            <v>41321220</v>
          </cell>
          <cell r="M5">
            <v>76</v>
          </cell>
          <cell r="N5">
            <v>3646642</v>
          </cell>
        </row>
        <row r="6">
          <cell r="A6" t="str">
            <v>EPS003</v>
          </cell>
          <cell r="B6">
            <v>43413</v>
          </cell>
          <cell r="C6" t="str">
            <v>CAFESALUD E.P.S S.A.</v>
          </cell>
          <cell r="D6">
            <v>24</v>
          </cell>
          <cell r="E6">
            <v>9</v>
          </cell>
          <cell r="F6">
            <v>1612850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24</v>
          </cell>
          <cell r="N6">
            <v>1612850</v>
          </cell>
        </row>
        <row r="7">
          <cell r="A7" t="str">
            <v>EPS005</v>
          </cell>
          <cell r="B7">
            <v>43413</v>
          </cell>
          <cell r="C7" t="str">
            <v>E.P.S SANITAS</v>
          </cell>
          <cell r="D7">
            <v>948</v>
          </cell>
          <cell r="E7">
            <v>288</v>
          </cell>
          <cell r="F7">
            <v>93786400</v>
          </cell>
          <cell r="G7">
            <v>915</v>
          </cell>
          <cell r="H7">
            <v>275</v>
          </cell>
          <cell r="I7">
            <v>0</v>
          </cell>
          <cell r="J7">
            <v>90722100</v>
          </cell>
          <cell r="K7">
            <v>975100</v>
          </cell>
          <cell r="L7">
            <v>91697200</v>
          </cell>
          <cell r="M7">
            <v>33</v>
          </cell>
          <cell r="N7">
            <v>2089200</v>
          </cell>
        </row>
        <row r="8">
          <cell r="A8" t="str">
            <v>EPS008</v>
          </cell>
          <cell r="B8">
            <v>43413</v>
          </cell>
          <cell r="C8" t="str">
            <v>COMPENSAR E.P.S</v>
          </cell>
          <cell r="D8">
            <v>122</v>
          </cell>
          <cell r="E8">
            <v>36</v>
          </cell>
          <cell r="F8">
            <v>26390500</v>
          </cell>
          <cell r="G8">
            <v>94</v>
          </cell>
          <cell r="H8">
            <v>32</v>
          </cell>
          <cell r="I8">
            <v>0</v>
          </cell>
          <cell r="J8">
            <v>6643600</v>
          </cell>
          <cell r="K8">
            <v>693800</v>
          </cell>
          <cell r="L8">
            <v>7337400</v>
          </cell>
          <cell r="M8">
            <v>28</v>
          </cell>
          <cell r="N8">
            <v>19053100</v>
          </cell>
        </row>
        <row r="9">
          <cell r="A9" t="str">
            <v>EPS010</v>
          </cell>
          <cell r="B9">
            <v>43413</v>
          </cell>
          <cell r="C9" t="str">
            <v>E.P.S  SURAMERICANA S.A</v>
          </cell>
          <cell r="D9">
            <v>1349</v>
          </cell>
          <cell r="E9">
            <v>317</v>
          </cell>
          <cell r="F9">
            <v>93956733</v>
          </cell>
          <cell r="G9">
            <v>1323</v>
          </cell>
          <cell r="H9">
            <v>307</v>
          </cell>
          <cell r="I9">
            <v>0</v>
          </cell>
          <cell r="J9">
            <v>85602300</v>
          </cell>
          <cell r="K9">
            <v>6602100</v>
          </cell>
          <cell r="L9">
            <v>92204400</v>
          </cell>
          <cell r="M9">
            <v>26</v>
          </cell>
          <cell r="N9">
            <v>1752333</v>
          </cell>
        </row>
        <row r="10">
          <cell r="A10" t="str">
            <v>EPS012</v>
          </cell>
          <cell r="B10">
            <v>43413</v>
          </cell>
          <cell r="C10" t="str">
            <v>COMFENALCO VALLE DEL CAUCA</v>
          </cell>
          <cell r="D10">
            <v>2</v>
          </cell>
          <cell r="E10">
            <v>2</v>
          </cell>
          <cell r="F10">
            <v>20000</v>
          </cell>
          <cell r="G10">
            <v>2</v>
          </cell>
          <cell r="H10">
            <v>2</v>
          </cell>
          <cell r="I10">
            <v>0</v>
          </cell>
          <cell r="J10">
            <v>20000</v>
          </cell>
          <cell r="K10">
            <v>0</v>
          </cell>
          <cell r="L10">
            <v>20000</v>
          </cell>
          <cell r="M10">
            <v>0</v>
          </cell>
          <cell r="N10">
            <v>0</v>
          </cell>
        </row>
        <row r="11">
          <cell r="A11" t="str">
            <v>EPS016</v>
          </cell>
          <cell r="B11">
            <v>43413</v>
          </cell>
          <cell r="C11" t="str">
            <v>COOMEVA E.P.S S.A.</v>
          </cell>
          <cell r="D11">
            <v>128</v>
          </cell>
          <cell r="E11">
            <v>57</v>
          </cell>
          <cell r="F11">
            <v>13016800</v>
          </cell>
          <cell r="G11">
            <v>125</v>
          </cell>
          <cell r="H11">
            <v>54</v>
          </cell>
          <cell r="I11">
            <v>0</v>
          </cell>
          <cell r="J11">
            <v>11074400</v>
          </cell>
          <cell r="K11">
            <v>1776900</v>
          </cell>
          <cell r="L11">
            <v>12851300</v>
          </cell>
          <cell r="M11">
            <v>3</v>
          </cell>
          <cell r="N11">
            <v>165500</v>
          </cell>
        </row>
        <row r="12">
          <cell r="A12" t="str">
            <v>EPS017</v>
          </cell>
          <cell r="B12">
            <v>43413</v>
          </cell>
          <cell r="C12" t="str">
            <v>FAMISANAR E.P.S.</v>
          </cell>
          <cell r="D12">
            <v>443</v>
          </cell>
          <cell r="E12">
            <v>109</v>
          </cell>
          <cell r="F12">
            <v>12343875</v>
          </cell>
          <cell r="G12">
            <v>441</v>
          </cell>
          <cell r="H12">
            <v>109</v>
          </cell>
          <cell r="I12">
            <v>0</v>
          </cell>
          <cell r="J12">
            <v>10604175</v>
          </cell>
          <cell r="K12">
            <v>1739700</v>
          </cell>
          <cell r="L12">
            <v>12343875</v>
          </cell>
          <cell r="M12">
            <v>2</v>
          </cell>
          <cell r="N12">
            <v>0</v>
          </cell>
        </row>
        <row r="13">
          <cell r="A13" t="str">
            <v>EPS018</v>
          </cell>
          <cell r="B13">
            <v>43413</v>
          </cell>
          <cell r="C13" t="str">
            <v>E.P.S  S.O.S.</v>
          </cell>
          <cell r="D13">
            <v>214</v>
          </cell>
          <cell r="E13">
            <v>67</v>
          </cell>
          <cell r="F13">
            <v>16728100</v>
          </cell>
          <cell r="G13">
            <v>197</v>
          </cell>
          <cell r="H13">
            <v>62</v>
          </cell>
          <cell r="I13">
            <v>0</v>
          </cell>
          <cell r="J13">
            <v>14940300</v>
          </cell>
          <cell r="K13">
            <v>551500</v>
          </cell>
          <cell r="L13">
            <v>15491800</v>
          </cell>
          <cell r="M13">
            <v>17</v>
          </cell>
          <cell r="N13">
            <v>1236300</v>
          </cell>
        </row>
        <row r="14">
          <cell r="A14" t="str">
            <v>EPS023</v>
          </cell>
          <cell r="B14">
            <v>43413</v>
          </cell>
          <cell r="C14" t="str">
            <v>CRUZ BLANCA E.P.S</v>
          </cell>
          <cell r="D14">
            <v>27</v>
          </cell>
          <cell r="E14">
            <v>6</v>
          </cell>
          <cell r="F14">
            <v>2213500</v>
          </cell>
          <cell r="G14">
            <v>14</v>
          </cell>
          <cell r="H14">
            <v>5</v>
          </cell>
          <cell r="I14">
            <v>0</v>
          </cell>
          <cell r="J14">
            <v>879800</v>
          </cell>
          <cell r="K14">
            <v>328000</v>
          </cell>
          <cell r="L14">
            <v>1207800</v>
          </cell>
          <cell r="M14">
            <v>13</v>
          </cell>
          <cell r="N14">
            <v>1005700</v>
          </cell>
        </row>
        <row r="15">
          <cell r="A15" t="str">
            <v>EPS037</v>
          </cell>
          <cell r="B15">
            <v>43413</v>
          </cell>
          <cell r="C15" t="str">
            <v>NUEVA E.P.S S.A.</v>
          </cell>
          <cell r="D15">
            <v>463</v>
          </cell>
          <cell r="E15">
            <v>90</v>
          </cell>
          <cell r="F15">
            <v>50218400</v>
          </cell>
          <cell r="G15">
            <v>459</v>
          </cell>
          <cell r="H15">
            <v>90</v>
          </cell>
          <cell r="I15">
            <v>0</v>
          </cell>
          <cell r="J15">
            <v>45749100</v>
          </cell>
          <cell r="K15">
            <v>4242300</v>
          </cell>
          <cell r="L15">
            <v>49991400</v>
          </cell>
          <cell r="M15">
            <v>4</v>
          </cell>
          <cell r="N15">
            <v>227000</v>
          </cell>
        </row>
        <row r="16">
          <cell r="A16" t="str">
            <v>EPS040</v>
          </cell>
          <cell r="B16">
            <v>43413</v>
          </cell>
          <cell r="C16" t="str">
            <v>SAVIA SALUD EPS</v>
          </cell>
          <cell r="D16">
            <v>39</v>
          </cell>
          <cell r="E16">
            <v>21</v>
          </cell>
          <cell r="F16">
            <v>2725300</v>
          </cell>
          <cell r="G16">
            <v>35</v>
          </cell>
          <cell r="H16">
            <v>18</v>
          </cell>
          <cell r="I16">
            <v>0</v>
          </cell>
          <cell r="J16">
            <v>2432700</v>
          </cell>
          <cell r="K16">
            <v>24600</v>
          </cell>
          <cell r="L16">
            <v>2457300</v>
          </cell>
          <cell r="M16">
            <v>4</v>
          </cell>
          <cell r="N16">
            <v>268000</v>
          </cell>
        </row>
        <row r="17">
          <cell r="A17" t="str">
            <v>EPS041</v>
          </cell>
          <cell r="B17">
            <v>43413</v>
          </cell>
          <cell r="C17" t="str">
            <v>NUEVA E.P.S S.A.</v>
          </cell>
          <cell r="D17">
            <v>14</v>
          </cell>
          <cell r="E17">
            <v>8</v>
          </cell>
          <cell r="F17">
            <v>1164100</v>
          </cell>
          <cell r="G17">
            <v>8</v>
          </cell>
          <cell r="H17">
            <v>3</v>
          </cell>
          <cell r="I17">
            <v>0</v>
          </cell>
          <cell r="J17">
            <v>765400</v>
          </cell>
          <cell r="K17">
            <v>0</v>
          </cell>
          <cell r="L17">
            <v>765400</v>
          </cell>
          <cell r="M17">
            <v>6</v>
          </cell>
          <cell r="N17">
            <v>398700</v>
          </cell>
        </row>
        <row r="18">
          <cell r="A18" t="str">
            <v>EPS044</v>
          </cell>
          <cell r="B18">
            <v>43413</v>
          </cell>
          <cell r="C18" t="str">
            <v>MEDIMAS EPS S.A.S</v>
          </cell>
          <cell r="D18">
            <v>608</v>
          </cell>
          <cell r="E18">
            <v>148</v>
          </cell>
          <cell r="F18">
            <v>62232700</v>
          </cell>
          <cell r="G18">
            <v>597</v>
          </cell>
          <cell r="H18">
            <v>142</v>
          </cell>
          <cell r="I18">
            <v>0</v>
          </cell>
          <cell r="J18">
            <v>53474200</v>
          </cell>
          <cell r="K18">
            <v>8316300</v>
          </cell>
          <cell r="L18">
            <v>61790500</v>
          </cell>
          <cell r="M18">
            <v>11</v>
          </cell>
          <cell r="N18">
            <v>442200</v>
          </cell>
        </row>
        <row r="19">
          <cell r="A19" t="str">
            <v>EPS045</v>
          </cell>
          <cell r="B19">
            <v>43413</v>
          </cell>
          <cell r="C19" t="str">
            <v>MEDIMAS EPS S.A.S</v>
          </cell>
          <cell r="D19">
            <v>14</v>
          </cell>
          <cell r="E19">
            <v>5</v>
          </cell>
          <cell r="F19">
            <v>1209000</v>
          </cell>
          <cell r="G19">
            <v>14</v>
          </cell>
          <cell r="H19">
            <v>5</v>
          </cell>
          <cell r="I19">
            <v>0</v>
          </cell>
          <cell r="J19">
            <v>1209000</v>
          </cell>
          <cell r="K19">
            <v>0</v>
          </cell>
          <cell r="L19">
            <v>1209000</v>
          </cell>
          <cell r="M19">
            <v>0</v>
          </cell>
          <cell r="N19">
            <v>0</v>
          </cell>
        </row>
        <row r="20">
          <cell r="A20" t="str">
            <v>EPSC25</v>
          </cell>
          <cell r="B20">
            <v>43413</v>
          </cell>
          <cell r="C20" t="str">
            <v>CAPRESOCA EPS</v>
          </cell>
          <cell r="D20">
            <v>22</v>
          </cell>
          <cell r="E20">
            <v>6</v>
          </cell>
          <cell r="F20">
            <v>1003700</v>
          </cell>
          <cell r="G20">
            <v>20</v>
          </cell>
          <cell r="H20">
            <v>5</v>
          </cell>
          <cell r="I20">
            <v>0</v>
          </cell>
          <cell r="J20">
            <v>941400</v>
          </cell>
          <cell r="K20">
            <v>0</v>
          </cell>
          <cell r="L20">
            <v>941400</v>
          </cell>
          <cell r="M20">
            <v>2</v>
          </cell>
          <cell r="N20">
            <v>62300</v>
          </cell>
        </row>
        <row r="21">
          <cell r="A21" t="str">
            <v>EPSC34</v>
          </cell>
          <cell r="B21">
            <v>43413</v>
          </cell>
          <cell r="C21" t="str">
            <v>CAPITAL SALUD EPSS S.A.S.</v>
          </cell>
          <cell r="D21">
            <v>50</v>
          </cell>
          <cell r="E21">
            <v>11</v>
          </cell>
          <cell r="F21">
            <v>4719200</v>
          </cell>
          <cell r="G21">
            <v>50</v>
          </cell>
          <cell r="H21">
            <v>11</v>
          </cell>
          <cell r="I21">
            <v>0</v>
          </cell>
          <cell r="J21">
            <v>4442300</v>
          </cell>
          <cell r="K21">
            <v>276900</v>
          </cell>
          <cell r="L21">
            <v>4719200</v>
          </cell>
          <cell r="M21">
            <v>0</v>
          </cell>
          <cell r="N21">
            <v>0</v>
          </cell>
        </row>
        <row r="22">
          <cell r="A22" t="str">
            <v>EPSIC1</v>
          </cell>
          <cell r="B22">
            <v>43413</v>
          </cell>
          <cell r="C22" t="str">
            <v>DUSAKAWI EPSI</v>
          </cell>
          <cell r="D22">
            <v>98</v>
          </cell>
          <cell r="E22">
            <v>11</v>
          </cell>
          <cell r="F22">
            <v>7005600</v>
          </cell>
          <cell r="G22">
            <v>84</v>
          </cell>
          <cell r="H22">
            <v>10</v>
          </cell>
          <cell r="I22">
            <v>0</v>
          </cell>
          <cell r="J22">
            <v>5085600</v>
          </cell>
          <cell r="K22">
            <v>1250800</v>
          </cell>
          <cell r="L22">
            <v>6336400</v>
          </cell>
          <cell r="M22">
            <v>14</v>
          </cell>
          <cell r="N22">
            <v>669200</v>
          </cell>
        </row>
        <row r="23">
          <cell r="A23" t="str">
            <v>EPSIC3</v>
          </cell>
          <cell r="B23">
            <v>43413</v>
          </cell>
          <cell r="C23" t="str">
            <v>ASOCIACION INDIGENA DEL CAUCA</v>
          </cell>
          <cell r="D23">
            <v>4</v>
          </cell>
          <cell r="E23">
            <v>2</v>
          </cell>
          <cell r="F23">
            <v>172000</v>
          </cell>
          <cell r="G23">
            <v>2</v>
          </cell>
          <cell r="H23">
            <v>1</v>
          </cell>
          <cell r="I23">
            <v>0</v>
          </cell>
          <cell r="J23">
            <v>70700</v>
          </cell>
          <cell r="K23">
            <v>0</v>
          </cell>
          <cell r="L23">
            <v>70700</v>
          </cell>
          <cell r="M23">
            <v>2</v>
          </cell>
          <cell r="N23">
            <v>101300</v>
          </cell>
        </row>
        <row r="24">
          <cell r="A24" t="str">
            <v>ESSC18</v>
          </cell>
          <cell r="B24">
            <v>43413</v>
          </cell>
          <cell r="C24" t="str">
            <v>EMSSANAR E.S.S</v>
          </cell>
          <cell r="D24">
            <v>99</v>
          </cell>
          <cell r="E24">
            <v>30</v>
          </cell>
          <cell r="F24">
            <v>4387517</v>
          </cell>
          <cell r="G24">
            <v>64</v>
          </cell>
          <cell r="H24">
            <v>19</v>
          </cell>
          <cell r="I24">
            <v>0</v>
          </cell>
          <cell r="J24">
            <v>2091361</v>
          </cell>
          <cell r="K24">
            <v>192100</v>
          </cell>
          <cell r="L24">
            <v>2283461</v>
          </cell>
          <cell r="M24">
            <v>35</v>
          </cell>
          <cell r="N24">
            <v>2104056</v>
          </cell>
        </row>
        <row r="25">
          <cell r="A25" t="str">
            <v>ESSC24</v>
          </cell>
          <cell r="B25">
            <v>43413</v>
          </cell>
          <cell r="C25" t="str">
            <v>COOSALUD S.A.S</v>
          </cell>
          <cell r="D25">
            <v>39</v>
          </cell>
          <cell r="E25">
            <v>9</v>
          </cell>
          <cell r="F25">
            <v>3320900</v>
          </cell>
          <cell r="G25">
            <v>37</v>
          </cell>
          <cell r="H25">
            <v>9</v>
          </cell>
          <cell r="I25">
            <v>0</v>
          </cell>
          <cell r="J25">
            <v>1844100</v>
          </cell>
          <cell r="K25">
            <v>1292200</v>
          </cell>
          <cell r="L25">
            <v>3136300</v>
          </cell>
          <cell r="M25">
            <v>2</v>
          </cell>
          <cell r="N25">
            <v>184600</v>
          </cell>
        </row>
        <row r="26">
          <cell r="A26" t="str">
            <v>ESSC33</v>
          </cell>
          <cell r="B26">
            <v>43413</v>
          </cell>
          <cell r="C26" t="str">
            <v>COMPARTA EPS-S</v>
          </cell>
          <cell r="D26">
            <v>11</v>
          </cell>
          <cell r="E26">
            <v>5</v>
          </cell>
          <cell r="F26">
            <v>785800</v>
          </cell>
          <cell r="G26">
            <v>9</v>
          </cell>
          <cell r="H26">
            <v>3</v>
          </cell>
          <cell r="I26">
            <v>0</v>
          </cell>
          <cell r="J26">
            <v>405800</v>
          </cell>
          <cell r="K26">
            <v>184600</v>
          </cell>
          <cell r="L26">
            <v>590400</v>
          </cell>
          <cell r="M26">
            <v>2</v>
          </cell>
          <cell r="N26">
            <v>195400</v>
          </cell>
        </row>
        <row r="27">
          <cell r="A27" t="str">
            <v>ESSC62</v>
          </cell>
          <cell r="B27">
            <v>43413</v>
          </cell>
          <cell r="C27" t="str">
            <v>ASMET SALUD EPS SA.S</v>
          </cell>
          <cell r="D27">
            <v>37</v>
          </cell>
          <cell r="E27">
            <v>15</v>
          </cell>
          <cell r="F27">
            <v>1960300</v>
          </cell>
          <cell r="G27">
            <v>35</v>
          </cell>
          <cell r="H27">
            <v>14</v>
          </cell>
          <cell r="I27">
            <v>0</v>
          </cell>
          <cell r="J27">
            <v>1570700</v>
          </cell>
          <cell r="K27">
            <v>276200</v>
          </cell>
          <cell r="L27">
            <v>1846900</v>
          </cell>
          <cell r="M27">
            <v>2</v>
          </cell>
          <cell r="N27">
            <v>113400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4593D6-CFD4-4D5C-A507-B2D3CFF6F09D}">
  <sheetPr codeName="Hoja1">
    <pageSetUpPr fitToPage="1"/>
  </sheetPr>
  <dimension ref="B1:O39"/>
  <sheetViews>
    <sheetView tabSelected="1" zoomScaleNormal="100" zoomScaleSheetLayoutView="85" workbookViewId="0">
      <selection activeCell="F11" sqref="F11:G11"/>
    </sheetView>
  </sheetViews>
  <sheetFormatPr baseColWidth="10" defaultRowHeight="12.75" x14ac:dyDescent="0.2"/>
  <cols>
    <col min="1" max="2" width="2" style="1" customWidth="1"/>
    <col min="3" max="3" width="9" style="1" customWidth="1"/>
    <col min="4" max="4" width="20.5703125" style="1" customWidth="1"/>
    <col min="5" max="6" width="11.42578125" style="1"/>
    <col min="7" max="7" width="21" style="1" customWidth="1"/>
    <col min="8" max="8" width="20" style="1" customWidth="1"/>
    <col min="9" max="9" width="21.28515625" style="1" customWidth="1"/>
    <col min="10" max="10" width="20.140625" style="1" customWidth="1"/>
    <col min="11" max="11" width="18.140625" style="1" customWidth="1"/>
    <col min="12" max="12" width="10.5703125" style="1" customWidth="1"/>
    <col min="13" max="13" width="7.7109375" style="1" customWidth="1"/>
    <col min="14" max="14" width="2.42578125" style="1" customWidth="1"/>
    <col min="15" max="15" width="2.140625" style="1" customWidth="1"/>
    <col min="16" max="16384" width="11.42578125" style="1"/>
  </cols>
  <sheetData>
    <row r="1" spans="2:14" ht="13.5" thickBot="1" x14ac:dyDescent="0.25"/>
    <row r="2" spans="2:14" ht="6.75" customHeight="1" x14ac:dyDescent="0.2">
      <c r="B2" s="2"/>
      <c r="C2" s="3"/>
      <c r="D2" s="4"/>
      <c r="E2" s="3"/>
      <c r="F2" s="3"/>
      <c r="G2" s="3"/>
      <c r="H2" s="3"/>
      <c r="I2" s="3"/>
      <c r="J2" s="3"/>
      <c r="K2" s="3"/>
      <c r="L2" s="3"/>
      <c r="M2" s="3"/>
      <c r="N2" s="5"/>
    </row>
    <row r="3" spans="2:14" s="8" customFormat="1" ht="15" customHeight="1" x14ac:dyDescent="0.2">
      <c r="B3" s="6"/>
      <c r="C3" s="68" t="s">
        <v>28</v>
      </c>
      <c r="D3" s="69"/>
      <c r="E3" s="69"/>
      <c r="F3" s="69"/>
      <c r="G3" s="69"/>
      <c r="H3" s="69"/>
      <c r="I3" s="69"/>
      <c r="J3" s="69"/>
      <c r="K3" s="69"/>
      <c r="L3" s="69"/>
      <c r="M3" s="69"/>
      <c r="N3" s="7"/>
    </row>
    <row r="4" spans="2:14" s="8" customFormat="1" ht="18" customHeight="1" x14ac:dyDescent="0.2">
      <c r="B4" s="6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7"/>
    </row>
    <row r="5" spans="2:14" s="8" customFormat="1" ht="15" customHeight="1" x14ac:dyDescent="0.2">
      <c r="B5" s="6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7"/>
    </row>
    <row r="6" spans="2:14" s="8" customFormat="1" ht="18" customHeight="1" x14ac:dyDescent="0.2">
      <c r="B6" s="6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7"/>
    </row>
    <row r="7" spans="2:14" s="8" customFormat="1" x14ac:dyDescent="0.2">
      <c r="B7" s="6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7"/>
    </row>
    <row r="8" spans="2:14" s="8" customFormat="1" ht="19.5" customHeight="1" x14ac:dyDescent="0.2">
      <c r="B8" s="6"/>
      <c r="C8" s="49" t="s">
        <v>0</v>
      </c>
      <c r="D8" s="49"/>
      <c r="E8" s="49"/>
      <c r="F8" s="49"/>
      <c r="G8" s="49"/>
      <c r="H8" s="49"/>
      <c r="I8" s="49"/>
      <c r="J8" s="49"/>
      <c r="K8" s="49"/>
      <c r="L8" s="49"/>
      <c r="M8" s="49"/>
      <c r="N8" s="7"/>
    </row>
    <row r="9" spans="2:14" ht="18.75" customHeight="1" x14ac:dyDescent="0.2">
      <c r="B9" s="10"/>
      <c r="C9" s="11" t="s">
        <v>1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3"/>
    </row>
    <row r="10" spans="2:14" ht="3.75" hidden="1" customHeight="1" x14ac:dyDescent="0.2">
      <c r="B10" s="10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3"/>
    </row>
    <row r="11" spans="2:14" s="16" customFormat="1" ht="36" customHeight="1" x14ac:dyDescent="0.2">
      <c r="B11" s="14"/>
      <c r="C11" s="70" t="s">
        <v>2</v>
      </c>
      <c r="D11" s="70"/>
      <c r="E11" s="70"/>
      <c r="F11" s="70" t="s">
        <v>3</v>
      </c>
      <c r="G11" s="70"/>
      <c r="H11" s="71" t="s">
        <v>4</v>
      </c>
      <c r="I11" s="72"/>
      <c r="J11" s="72"/>
      <c r="K11" s="72"/>
      <c r="L11" s="72"/>
      <c r="M11" s="73"/>
      <c r="N11" s="15"/>
    </row>
    <row r="12" spans="2:14" s="19" customFormat="1" ht="31.5" customHeight="1" x14ac:dyDescent="0.2">
      <c r="B12" s="17"/>
      <c r="C12" s="65"/>
      <c r="D12" s="66"/>
      <c r="E12" s="66"/>
      <c r="F12" s="66"/>
      <c r="G12" s="66"/>
      <c r="H12" s="55" t="str">
        <f>IFERROR(VLOOKUP($F$12,[1]NOSGP!$A$2:$N$54,3,0),"")</f>
        <v/>
      </c>
      <c r="I12" s="67"/>
      <c r="J12" s="67"/>
      <c r="K12" s="67"/>
      <c r="L12" s="67"/>
      <c r="M12" s="56"/>
      <c r="N12" s="18"/>
    </row>
    <row r="13" spans="2:14" x14ac:dyDescent="0.2">
      <c r="B13" s="10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3"/>
    </row>
    <row r="14" spans="2:14" s="8" customFormat="1" ht="18" customHeight="1" x14ac:dyDescent="0.2">
      <c r="B14" s="6"/>
      <c r="C14" s="49" t="s">
        <v>5</v>
      </c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7"/>
    </row>
    <row r="15" spans="2:14" x14ac:dyDescent="0.2">
      <c r="B15" s="10"/>
      <c r="C15" s="20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3"/>
    </row>
    <row r="16" spans="2:14" ht="35.25" customHeight="1" x14ac:dyDescent="0.2">
      <c r="B16" s="10"/>
      <c r="C16" s="54" t="s">
        <v>6</v>
      </c>
      <c r="D16" s="54"/>
      <c r="E16" s="54"/>
      <c r="F16" s="54"/>
      <c r="G16" s="54" t="s">
        <v>7</v>
      </c>
      <c r="H16" s="54"/>
      <c r="I16" s="54"/>
      <c r="J16" s="54" t="s">
        <v>8</v>
      </c>
      <c r="K16" s="54"/>
      <c r="L16" s="54"/>
      <c r="M16" s="54"/>
      <c r="N16" s="13"/>
    </row>
    <row r="17" spans="2:15" s="8" customFormat="1" ht="30" customHeight="1" x14ac:dyDescent="0.2">
      <c r="B17" s="6"/>
      <c r="C17" s="61" t="str">
        <f>IFERROR(VLOOKUP($F$12,[1]NOSGP!$A$2:$N$54,4,0),"")</f>
        <v/>
      </c>
      <c r="D17" s="61"/>
      <c r="E17" s="61"/>
      <c r="F17" s="61"/>
      <c r="G17" s="61" t="str">
        <f>IFERROR(VLOOKUP($F$12,[1]NOSGP!$A$2:$N$54,5,0),"")</f>
        <v/>
      </c>
      <c r="H17" s="61"/>
      <c r="I17" s="61"/>
      <c r="J17" s="62" t="str">
        <f>IFERROR(VLOOKUP($F$12,[1]NOSGP!$A$2:$N$54,6,0),"")</f>
        <v/>
      </c>
      <c r="K17" s="63"/>
      <c r="L17" s="63"/>
      <c r="M17" s="64"/>
      <c r="N17" s="21"/>
      <c r="O17" s="22"/>
    </row>
    <row r="18" spans="2:15" x14ac:dyDescent="0.2">
      <c r="B18" s="10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3"/>
    </row>
    <row r="19" spans="2:15" s="8" customFormat="1" ht="18" customHeight="1" x14ac:dyDescent="0.2">
      <c r="B19" s="6"/>
      <c r="C19" s="49" t="s">
        <v>9</v>
      </c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7"/>
    </row>
    <row r="20" spans="2:15" s="8" customFormat="1" ht="19.5" customHeight="1" x14ac:dyDescent="0.2">
      <c r="B20" s="6"/>
      <c r="C20" s="23" t="s">
        <v>10</v>
      </c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7"/>
    </row>
    <row r="21" spans="2:15" ht="4.5" customHeight="1" x14ac:dyDescent="0.2">
      <c r="B21" s="10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3"/>
    </row>
    <row r="22" spans="2:15" s="27" customFormat="1" ht="27" customHeight="1" x14ac:dyDescent="0.2">
      <c r="B22" s="25"/>
      <c r="C22" s="50" t="s">
        <v>11</v>
      </c>
      <c r="D22" s="51"/>
      <c r="E22" s="50" t="s">
        <v>12</v>
      </c>
      <c r="F22" s="51"/>
      <c r="G22" s="54" t="s">
        <v>13</v>
      </c>
      <c r="H22" s="54"/>
      <c r="I22" s="54"/>
      <c r="J22" s="50" t="s">
        <v>14</v>
      </c>
      <c r="K22" s="50" t="s">
        <v>15</v>
      </c>
      <c r="L22" s="54" t="s">
        <v>16</v>
      </c>
      <c r="M22" s="54"/>
      <c r="N22" s="26"/>
    </row>
    <row r="23" spans="2:15" s="31" customFormat="1" ht="94.5" x14ac:dyDescent="0.2">
      <c r="B23" s="28"/>
      <c r="C23" s="52"/>
      <c r="D23" s="53"/>
      <c r="E23" s="52"/>
      <c r="F23" s="53"/>
      <c r="G23" s="29" t="s">
        <v>17</v>
      </c>
      <c r="H23" s="29" t="s">
        <v>18</v>
      </c>
      <c r="I23" s="29" t="s">
        <v>19</v>
      </c>
      <c r="J23" s="52"/>
      <c r="K23" s="52"/>
      <c r="L23" s="54"/>
      <c r="M23" s="54"/>
      <c r="N23" s="30"/>
    </row>
    <row r="24" spans="2:15" s="36" customFormat="1" ht="42.75" customHeight="1" x14ac:dyDescent="0.2">
      <c r="B24" s="32"/>
      <c r="C24" s="55" t="str">
        <f>IFERROR(VLOOKUP($F$12,[1]NOSGP!$A$2:$N$54,7,0),"")</f>
        <v/>
      </c>
      <c r="D24" s="56"/>
      <c r="E24" s="57" t="str">
        <f>IFERROR(VLOOKUP($F$12,[1]NOSGP!$A$2:$N$54,8,0),"")</f>
        <v/>
      </c>
      <c r="F24" s="58"/>
      <c r="G24" s="33" t="str">
        <f>IFERROR(VLOOKUP($F$12,[1]NOSGP!$A$2:$N$54,9,0),"")</f>
        <v/>
      </c>
      <c r="H24" s="33" t="str">
        <f>IFERROR(VLOOKUP($F$12,[1]NOSGP!$A$2:$N$54,10,0),"")</f>
        <v/>
      </c>
      <c r="I24" s="33" t="str">
        <f>IFERROR(VLOOKUP($F$12,[1]NOSGP!$A$2:$N$54,11,0),"")</f>
        <v/>
      </c>
      <c r="J24" s="33" t="str">
        <f>IFERROR(VLOOKUP($F$12,[1]NOSGP!$A$2:$N$54,12,0),"")</f>
        <v/>
      </c>
      <c r="K24" s="34" t="str">
        <f>IFERROR(VLOOKUP($F$12,[1]NOSGP!$A$2:$N$54,13,0),"")</f>
        <v/>
      </c>
      <c r="L24" s="59" t="str">
        <f>IFERROR(VLOOKUP($F$12,[1]NOSGP!$A$2:$N$54,14,0),"")</f>
        <v/>
      </c>
      <c r="M24" s="59"/>
      <c r="N24" s="35"/>
    </row>
    <row r="25" spans="2:15" x14ac:dyDescent="0.2">
      <c r="B25" s="10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3"/>
    </row>
    <row r="26" spans="2:15" s="8" customFormat="1" ht="25.5" customHeight="1" x14ac:dyDescent="0.2">
      <c r="B26" s="6"/>
      <c r="C26" s="49" t="s">
        <v>20</v>
      </c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7"/>
    </row>
    <row r="27" spans="2:15" ht="26.25" customHeight="1" x14ac:dyDescent="0.2">
      <c r="B27" s="10"/>
      <c r="C27" s="60" t="s">
        <v>21</v>
      </c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7"/>
    </row>
    <row r="28" spans="2:15" ht="33" customHeight="1" x14ac:dyDescent="0.2">
      <c r="B28" s="1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13"/>
    </row>
    <row r="29" spans="2:15" x14ac:dyDescent="0.2">
      <c r="B29" s="10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3"/>
    </row>
    <row r="30" spans="2:15" x14ac:dyDescent="0.2">
      <c r="B30" s="10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3"/>
    </row>
    <row r="31" spans="2:15" x14ac:dyDescent="0.2">
      <c r="B31" s="10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3"/>
    </row>
    <row r="32" spans="2:15" x14ac:dyDescent="0.2">
      <c r="B32" s="10"/>
      <c r="C32" s="37"/>
      <c r="D32" s="37"/>
      <c r="E32" s="37"/>
      <c r="F32" s="37"/>
      <c r="G32" s="12"/>
      <c r="H32" s="12"/>
      <c r="I32" s="37"/>
      <c r="J32" s="37"/>
      <c r="K32" s="37"/>
      <c r="L32" s="12"/>
      <c r="M32" s="12"/>
      <c r="N32" s="13"/>
    </row>
    <row r="33" spans="2:14" ht="45" customHeight="1" x14ac:dyDescent="0.2">
      <c r="B33" s="10"/>
      <c r="C33" s="38" t="s">
        <v>22</v>
      </c>
      <c r="D33" s="39"/>
      <c r="E33" s="39"/>
      <c r="F33" s="39"/>
      <c r="G33" s="12"/>
      <c r="H33" s="12"/>
      <c r="I33" s="38" t="s">
        <v>23</v>
      </c>
      <c r="J33" s="39"/>
      <c r="K33" s="39"/>
      <c r="L33" s="12"/>
      <c r="M33" s="12"/>
      <c r="N33" s="13"/>
    </row>
    <row r="34" spans="2:14" ht="15.75" x14ac:dyDescent="0.25">
      <c r="B34" s="10"/>
      <c r="C34" s="40" t="s">
        <v>24</v>
      </c>
      <c r="D34" s="12"/>
      <c r="E34" s="12"/>
      <c r="F34" s="12"/>
      <c r="G34" s="12"/>
      <c r="H34" s="12"/>
      <c r="I34" s="40" t="s">
        <v>25</v>
      </c>
      <c r="J34" s="12"/>
      <c r="K34" s="12"/>
      <c r="L34" s="12"/>
      <c r="M34" s="12"/>
      <c r="N34" s="13"/>
    </row>
    <row r="35" spans="2:14" ht="15.75" x14ac:dyDescent="0.25">
      <c r="B35" s="10"/>
      <c r="C35" s="12"/>
      <c r="D35" s="12"/>
      <c r="E35" s="12"/>
      <c r="F35" s="12"/>
      <c r="G35" s="12"/>
      <c r="H35" s="12"/>
      <c r="I35" s="40" t="s">
        <v>26</v>
      </c>
      <c r="J35" s="12"/>
      <c r="K35" s="12"/>
      <c r="L35" s="12"/>
      <c r="M35" s="12"/>
      <c r="N35" s="13"/>
    </row>
    <row r="36" spans="2:14" x14ac:dyDescent="0.2">
      <c r="B36" s="10"/>
      <c r="C36" s="12"/>
      <c r="D36" s="12"/>
      <c r="E36" s="12"/>
      <c r="F36" s="12"/>
      <c r="G36" s="12"/>
      <c r="H36" s="12"/>
      <c r="I36" s="41"/>
      <c r="J36" s="12"/>
      <c r="K36" s="12"/>
      <c r="L36" s="12"/>
      <c r="M36" s="12"/>
      <c r="N36" s="13"/>
    </row>
    <row r="37" spans="2:14" x14ac:dyDescent="0.2">
      <c r="B37" s="42" t="s">
        <v>27</v>
      </c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4"/>
    </row>
    <row r="38" spans="2:14" x14ac:dyDescent="0.2">
      <c r="B38" s="45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4"/>
    </row>
    <row r="39" spans="2:14" ht="13.5" thickBot="1" x14ac:dyDescent="0.25">
      <c r="B39" s="46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8"/>
    </row>
  </sheetData>
  <mergeCells count="28">
    <mergeCell ref="C12:E12"/>
    <mergeCell ref="F12:G12"/>
    <mergeCell ref="H12:M12"/>
    <mergeCell ref="C3:M6"/>
    <mergeCell ref="C8:M8"/>
    <mergeCell ref="C11:E11"/>
    <mergeCell ref="F11:G11"/>
    <mergeCell ref="H11:M11"/>
    <mergeCell ref="C14:M14"/>
    <mergeCell ref="C16:F16"/>
    <mergeCell ref="G16:I16"/>
    <mergeCell ref="J16:M16"/>
    <mergeCell ref="C17:F17"/>
    <mergeCell ref="G17:I17"/>
    <mergeCell ref="J17:M17"/>
    <mergeCell ref="B37:N39"/>
    <mergeCell ref="C19:M19"/>
    <mergeCell ref="C22:D23"/>
    <mergeCell ref="E22:F23"/>
    <mergeCell ref="G22:I22"/>
    <mergeCell ref="J22:J23"/>
    <mergeCell ref="K22:K23"/>
    <mergeCell ref="L22:M23"/>
    <mergeCell ref="C24:D24"/>
    <mergeCell ref="E24:F24"/>
    <mergeCell ref="L24:M24"/>
    <mergeCell ref="C26:M26"/>
    <mergeCell ref="C27:M28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scale="7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3F1B1092F9C704F8E8D9D997E2E92A3" ma:contentTypeVersion="6" ma:contentTypeDescription="Crear nuevo documento." ma:contentTypeScope="" ma:versionID="9564343021ffaeef7d9c1150e49e55f2">
  <xsd:schema xmlns:xsd="http://www.w3.org/2001/XMLSchema" xmlns:xs="http://www.w3.org/2001/XMLSchema" xmlns:p="http://schemas.microsoft.com/office/2006/metadata/properties" xmlns:ns2="a89a2212-8ffe-4f56-88b2-5e2fabe15bb8" xmlns:ns3="5b63cd12-9a8a-4e54-be72-90651e442c90" xmlns:ns4="a9b42883-d77f-4522-bf71-cbb2b3c0a714" targetNamespace="http://schemas.microsoft.com/office/2006/metadata/properties" ma:root="true" ma:fieldsID="5c3a1b571eee392c2adf716f797a632a" ns2:_="" ns3:_="" ns4:_="">
    <xsd:import namespace="a89a2212-8ffe-4f56-88b2-5e2fabe15bb8"/>
    <xsd:import namespace="5b63cd12-9a8a-4e54-be72-90651e442c90"/>
    <xsd:import namespace="a9b42883-d77f-4522-bf71-cbb2b3c0a714"/>
    <xsd:element name="properties">
      <xsd:complexType>
        <xsd:sequence>
          <xsd:element name="documentManagement">
            <xsd:complexType>
              <xsd:all>
                <xsd:element ref="ns2:Descripci_x00f3_n" minOccurs="0"/>
                <xsd:element ref="ns2:Fecha_x0020_de_x0020_publicaci_x00f3_n" minOccurs="0"/>
                <xsd:element ref="ns2:A_x00f1_o" minOccurs="0"/>
                <xsd:element ref="ns2:Fecha" minOccurs="0"/>
                <xsd:element ref="ns3:SharedWithUsers" minOccurs="0"/>
                <xsd:element ref="ns4:FechaActualizac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9a2212-8ffe-4f56-88b2-5e2fabe15bb8" elementFormDefault="qualified">
    <xsd:import namespace="http://schemas.microsoft.com/office/2006/documentManagement/types"/>
    <xsd:import namespace="http://schemas.microsoft.com/office/infopath/2007/PartnerControls"/>
    <xsd:element name="Descripci_x00f3_n" ma:index="8" nillable="true" ma:displayName="Descripción" ma:internalName="Descripci_x00f3_n">
      <xsd:simpleType>
        <xsd:restriction base="dms:Note">
          <xsd:maxLength value="255"/>
        </xsd:restriction>
      </xsd:simpleType>
    </xsd:element>
    <xsd:element name="Fecha_x0020_de_x0020_publicaci_x00f3_n" ma:index="9" nillable="true" ma:displayName="Fecha de publicación" ma:format="DateOnly" ma:internalName="Fecha_x0020_de_x0020_publicaci_x00f3_n">
      <xsd:simpleType>
        <xsd:restriction base="dms:DateTime"/>
      </xsd:simpleType>
    </xsd:element>
    <xsd:element name="A_x00f1_o" ma:index="10" nillable="true" ma:displayName="Año" ma:internalName="A_x00f1_o">
      <xsd:simpleType>
        <xsd:restriction base="dms:Note">
          <xsd:maxLength value="255"/>
        </xsd:restriction>
      </xsd:simpleType>
    </xsd:element>
    <xsd:element name="Fecha" ma:index="11" nillable="true" ma:displayName="Mes" ma:internalName="Fecha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63cd12-9a8a-4e54-be72-90651e442c9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b42883-d77f-4522-bf71-cbb2b3c0a714" elementFormDefault="qualified">
    <xsd:import namespace="http://schemas.microsoft.com/office/2006/documentManagement/types"/>
    <xsd:import namespace="http://schemas.microsoft.com/office/infopath/2007/PartnerControls"/>
    <xsd:element name="FechaActualizacion" ma:index="13" nillable="true" ma:displayName="FechaActualizacion" ma:format="DateOnly" ma:internalName="FechaActualizacion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ci_x00f3_n xmlns="a89a2212-8ffe-4f56-88b2-5e2fabe15bb8" xsi:nil="true"/>
    <Fecha_x0020_de_x0020_publicaci_x00f3_n xmlns="a89a2212-8ffe-4f56-88b2-5e2fabe15bb8" xsi:nil="true"/>
    <A_x00f1_o xmlns="a89a2212-8ffe-4f56-88b2-5e2fabe15bb8" xsi:nil="true"/>
    <Fecha xmlns="a89a2212-8ffe-4f56-88b2-5e2fabe15bb8" xsi:nil="true"/>
    <FechaActualizacion xmlns="a9b42883-d77f-4522-bf71-cbb2b3c0a714">2021-05-07T05:00:00+00:00</FechaActualizacion>
  </documentManagement>
</p:properties>
</file>

<file path=customXml/itemProps1.xml><?xml version="1.0" encoding="utf-8"?>
<ds:datastoreItem xmlns:ds="http://schemas.openxmlformats.org/officeDocument/2006/customXml" ds:itemID="{FF1C61FC-5481-41B9-BAC9-1EFB4BE587BA}"/>
</file>

<file path=customXml/itemProps2.xml><?xml version="1.0" encoding="utf-8"?>
<ds:datastoreItem xmlns:ds="http://schemas.openxmlformats.org/officeDocument/2006/customXml" ds:itemID="{24ED3231-76AE-4789-AEB8-072762E55712}"/>
</file>

<file path=customXml/itemProps3.xml><?xml version="1.0" encoding="utf-8"?>
<ds:datastoreItem xmlns:ds="http://schemas.openxmlformats.org/officeDocument/2006/customXml" ds:itemID="{C471F9A1-EDCA-49F8-9FEF-93703416A4E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FORMULARIO</vt:lpstr>
      <vt:lpstr>FORMULARIO!Área_de_impresión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YERLY ALEJANDRA NIÑO CASTILLO</dc:creator>
  <cp:lastModifiedBy>Lyda Janeth Rodriguez Torres</cp:lastModifiedBy>
  <dcterms:created xsi:type="dcterms:W3CDTF">2018-12-07T15:28:48Z</dcterms:created>
  <dcterms:modified xsi:type="dcterms:W3CDTF">2020-03-11T20:50:08Z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0x01010043F1B1092F9C704F8E8D9D997E2E92A3</vt:lpwstr>
  </property>
</Properties>
</file>