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package/2006/relationships/meatadata/core-properties" Target="docProps/core0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ina.Diaz\Backup Gina Paola Diaz\D\Users\gina.diaz\Documents\MIS DOCUMENTOS\AÑO 2025\"/>
    </mc:Choice>
  </mc:AlternateContent>
  <xr:revisionPtr revIDLastSave="0" documentId="8_{BB26B3B6-5000-4A77-9AFA-CEC5164A9CA8}" xr6:coauthVersionLast="47" xr6:coauthVersionMax="47" xr10:uidLastSave="{00000000-0000-0000-0000-000000000000}"/>
  <bookViews>
    <workbookView xWindow="-120" yWindow="-120" windowWidth="29040" windowHeight="15720" tabRatio="582" xr2:uid="{00000000-000D-0000-FFFF-FFFF00000000}"/>
  </bookViews>
  <sheets>
    <sheet name="Certificacion Giro A EPS" sheetId="3" r:id="rId1"/>
  </sheets>
  <definedNames>
    <definedName name="_xlnm._FilterDatabase" localSheetId="0" hidden="1">'Certificacion Giro A EPS'!$A$10:$P$42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0" i="3" l="1"/>
  <c r="M40" i="3"/>
  <c r="O17" i="3" l="1"/>
  <c r="M39" i="3"/>
  <c r="M42" i="3" s="1"/>
  <c r="O39" i="3"/>
  <c r="O38" i="3"/>
  <c r="I42" i="3" l="1"/>
  <c r="H42" i="3"/>
  <c r="C42" i="3" l="1"/>
  <c r="O42" i="3" l="1"/>
  <c r="L42" i="3"/>
  <c r="D42" i="3"/>
  <c r="E42" i="3"/>
  <c r="F42" i="3"/>
  <c r="G42" i="3" l="1"/>
  <c r="K42" i="3"/>
  <c r="J42" i="3" l="1"/>
</calcChain>
</file>

<file path=xl/sharedStrings.xml><?xml version="1.0" encoding="utf-8"?>
<sst xmlns="http://schemas.openxmlformats.org/spreadsheetml/2006/main" count="87" uniqueCount="84">
  <si>
    <t>CCF033</t>
  </si>
  <si>
    <t>CCF050</t>
  </si>
  <si>
    <t>CCF055</t>
  </si>
  <si>
    <t>CCF102</t>
  </si>
  <si>
    <t>EPS025</t>
  </si>
  <si>
    <t>EPSI01</t>
  </si>
  <si>
    <t>EPSI03</t>
  </si>
  <si>
    <t>EPSI04</t>
  </si>
  <si>
    <t>EPSI05</t>
  </si>
  <si>
    <t>EPSI06</t>
  </si>
  <si>
    <t>EPSS01</t>
  </si>
  <si>
    <t>EPSS02</t>
  </si>
  <si>
    <t>EPSS05</t>
  </si>
  <si>
    <t>EPSS08</t>
  </si>
  <si>
    <t>EPSS10</t>
  </si>
  <si>
    <t>EPSS12</t>
  </si>
  <si>
    <t>EPSS17</t>
  </si>
  <si>
    <t>EPSS18</t>
  </si>
  <si>
    <t>EPSS34</t>
  </si>
  <si>
    <t>EPSS37</t>
  </si>
  <si>
    <t>EPSS40</t>
  </si>
  <si>
    <t>EPSS41</t>
  </si>
  <si>
    <t>EPSS42</t>
  </si>
  <si>
    <t>EPSS46</t>
  </si>
  <si>
    <t>EPSS47</t>
  </si>
  <si>
    <t>EPSS48</t>
  </si>
  <si>
    <t>ESS024</t>
  </si>
  <si>
    <t>ESS062</t>
  </si>
  <si>
    <t>ESS118</t>
  </si>
  <si>
    <t>ESS207</t>
  </si>
  <si>
    <t>TOTAL</t>
  </si>
  <si>
    <t>Observación</t>
  </si>
  <si>
    <t>Codigo EPS</t>
  </si>
  <si>
    <t>EPS</t>
  </si>
  <si>
    <t>Liquidación del proceso</t>
  </si>
  <si>
    <t>Giros y descuentos aplicados en el proceso</t>
  </si>
  <si>
    <t>UPC Apropiada</t>
  </si>
  <si>
    <t>UPC Restituida</t>
  </si>
  <si>
    <t>UPC Neta</t>
  </si>
  <si>
    <t>Valor a girar
 (Fuentes de financiación nivel central)</t>
  </si>
  <si>
    <t>Descuento de Auditorias RS</t>
  </si>
  <si>
    <t>Descuento de Cuenta de Alto Costo</t>
  </si>
  <si>
    <t>Descuento de 
Tasa Compensada</t>
  </si>
  <si>
    <t>Giro Directo a IPS y/o proveedores - Proceso*</t>
  </si>
  <si>
    <t>Giro Neto a EPS</t>
  </si>
  <si>
    <t>Hemofilia</t>
  </si>
  <si>
    <t>Recobros</t>
  </si>
  <si>
    <t>FAMILIAR DE COLOMBIA</t>
  </si>
  <si>
    <t>COMFAORIENTE</t>
  </si>
  <si>
    <t>CAJACOPI</t>
  </si>
  <si>
    <t>COMFACHOCO</t>
  </si>
  <si>
    <t>CAPRESOCA</t>
  </si>
  <si>
    <t>DUSAKAWI</t>
  </si>
  <si>
    <t>ASOCIACIÓN INDÍGENA DEL CAUCA</t>
  </si>
  <si>
    <t>ANASWAYUU</t>
  </si>
  <si>
    <t>MALLAMAS</t>
  </si>
  <si>
    <t>PIJAOS</t>
  </si>
  <si>
    <t>ALIANSALUD</t>
  </si>
  <si>
    <t>SALUD TOTAL</t>
  </si>
  <si>
    <t>SANITAS</t>
  </si>
  <si>
    <t>COMPENSAR</t>
  </si>
  <si>
    <t>SURAMERICANA</t>
  </si>
  <si>
    <t>COMFENALCO VALLE</t>
  </si>
  <si>
    <t>FAMISANAR</t>
  </si>
  <si>
    <t>SERVICIO OCCIDENTAL DE SALUD</t>
  </si>
  <si>
    <t>CAPITAL SALUD</t>
  </si>
  <si>
    <t>NUEVA EPS</t>
  </si>
  <si>
    <t>SAVIA SALUD</t>
  </si>
  <si>
    <t>COOSALUD</t>
  </si>
  <si>
    <t>SALUD MIA</t>
  </si>
  <si>
    <t>SALUD BOLÍVAR</t>
  </si>
  <si>
    <t>MUTUAL SER</t>
  </si>
  <si>
    <t>ASMET SALUD</t>
  </si>
  <si>
    <t>EMSSANAR</t>
  </si>
  <si>
    <t>LIQUIDACIÓN MENSUAL DE AFILIADOS - GIRO A ENTIDADES PROMOTORAS DE SALUD
MAYO 2025</t>
  </si>
  <si>
    <t>Fecha de giro: 08/05/2025</t>
  </si>
  <si>
    <t>Giro Directo a IPS y/o proveedores - Complemento**</t>
  </si>
  <si>
    <t>Fecha de giro Complemento</t>
  </si>
  <si>
    <t>No se aplicó $81.086.421.412,00  el "Giro Neto a EPS" en virtud de las Resoluciones de la SNS 2024320030015228-6 y 2024320030015250-6 de 2024. El 16 de mayo de 2025, se aplicó giro a IPS, por valor de $9.879.043.079,00  atendiendo comunicación de la EPS con radicado 20256302349952 del 9 de mayo de 2025, allegada a la ADRES en correo electrónico de la misma fecha. El 16 de mayo de 2025, se aplicó giro a Coosalud, por valor de $71.207.378.333,00 atendiendo comunicación de la EPS con radicado 20256302349952 del 9 de mayo de 2025, allegada a la ADRES en correo electrónico de la misma fecha.</t>
  </si>
  <si>
    <t>12/05/2025
30/05/2025</t>
  </si>
  <si>
    <t>Del "Giro Neto a EPS" no se aplicó $29.698.758.075,00 en virtud de la Resolución 2023320030001459-6 del 8 de marzo 2023 de la SNS. El 29 de mayo de 2025, se aplicó giro a IPS, por valor de $28.239.823.912 atendiendo comunicación de la SNS con radicado 20253200101143311 del 26 de mayo de 2025, allegada a la ADRES en correo electrónico de la misma fecha.</t>
  </si>
  <si>
    <t>20/05/2025 
29/05/2025</t>
  </si>
  <si>
    <t>Del "Giro Neto a EPS" no se aplicó $179.541.478.705,00 en virtud de la Resolución 2023320030001433-6 del 6 de marzo 2023 de la SNS. El 12 de mayo de 2025, se aplicó giro a IPS, por valor de $169.383.518.578,00  atendiendo comunicación de la SNS 20253200100942711 del 5 de mayo de 2025, allegada a la ADRES en correo electrónico de la misma fecha.El 30 de mayo de 2025, se aplicó giro a IPS, por valor de $5.724.322.877  atendiendo comunicación de la SNS 20253200101136301 del 23 de mayo de 2025, allegada a la ADRES en correo electrónico del 26 de mayo de 2025. El 30 de mayo de 2025, se aplicó giro a tesorería, por valor de $4.433.637.250 atendiendo comunicación de la SNS 20253200101136861 del 23 de mayo de 2025, allegada a la ADRES en correo electrónico del 26 de mayo de 2025.</t>
  </si>
  <si>
    <t>Del "Giro Neto a EPS" no se aplicó $209.989.174.334,00, en virtud de la Resolución 2023320030002757-6 del 9 de mayo 2023 de la SNS. El 20 de mayo de 2025, se aplicó giro a IPS, por valor de $112.633.001.935  atendiendo comunicación de la SNS 20253200101058161 del 15 de mayo de 2025, allegada a la ADRES en correo electrónico de la misma fecha.  El 29 de mayo de 2025, se aplicó giro a IPS, por valor de $96.270.512.018,00 atendiendo comunicación de la SNS 20253200101160691 del 27 de mayo de 2025, allegada a la ADRES en correo electrónico del 28 de mayo de 2025. El 30 de mayo de 2025, se aplicó giro a tesorería, por valor de $1.085.660.381,00 atendiendo comunicación de la SNS 20253200101160691 del 27 de mayo de 2025, allegada a la ADRES en correo electrónico del 28 de mayo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</si>
</sst>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ACCA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0" xfId="0" applyFont="1" applyFill="1"/>
    <xf numFmtId="43" fontId="2" fillId="2" borderId="0" xfId="1" applyFont="1" applyFill="1"/>
    <xf numFmtId="0" fontId="3" fillId="2" borderId="0" xfId="0" applyFont="1" applyFill="1"/>
    <xf numFmtId="43" fontId="3" fillId="2" borderId="0" xfId="1" applyFont="1" applyFill="1"/>
    <xf numFmtId="4" fontId="2" fillId="2" borderId="0" xfId="0" applyNumberFormat="1" applyFont="1" applyFill="1"/>
    <xf numFmtId="0" fontId="3" fillId="2" borderId="0" xfId="0" applyFont="1" applyFill="1" applyAlignment="1">
      <alignment horizontal="center"/>
    </xf>
    <xf numFmtId="0" fontId="5" fillId="0" borderId="0" xfId="0" applyFont="1"/>
    <xf numFmtId="4" fontId="6" fillId="3" borderId="1" xfId="0" applyNumberFormat="1" applyFont="1" applyFill="1" applyBorder="1" applyAlignment="1">
      <alignment horizontal="right" vertical="center" wrapText="1"/>
    </xf>
    <xf numFmtId="43" fontId="6" fillId="3" borderId="1" xfId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0" borderId="0" xfId="0" applyFont="1"/>
    <xf numFmtId="0" fontId="3" fillId="0" borderId="0" xfId="0" applyFont="1" applyAlignment="1">
      <alignment wrapText="1"/>
    </xf>
    <xf numFmtId="43" fontId="3" fillId="0" borderId="0" xfId="1" applyFont="1" applyFill="1" applyAlignment="1">
      <alignment vertical="center"/>
    </xf>
    <xf numFmtId="43" fontId="3" fillId="0" borderId="0" xfId="1" applyFont="1" applyFill="1" applyBorder="1" applyAlignment="1">
      <alignment vertical="center"/>
    </xf>
    <xf numFmtId="43" fontId="6" fillId="0" borderId="0" xfId="2" applyFont="1" applyFill="1" applyBorder="1" applyAlignment="1">
      <alignment horizontal="center" vertical="center" wrapText="1"/>
    </xf>
    <xf numFmtId="0" fontId="2" fillId="0" borderId="0" xfId="0" applyFont="1"/>
    <xf numFmtId="0" fontId="4" fillId="2" borderId="1" xfId="0" applyFont="1" applyFill="1" applyBorder="1"/>
    <xf numFmtId="0" fontId="4" fillId="0" borderId="1" xfId="0" applyFont="1" applyBorder="1" applyAlignment="1">
      <alignment horizontal="left" vertical="center"/>
    </xf>
    <xf numFmtId="0" fontId="2" fillId="2" borderId="0" xfId="0" applyFont="1" applyFill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43" fontId="6" fillId="3" borderId="1" xfId="5" applyFont="1" applyFill="1" applyBorder="1" applyAlignment="1">
      <alignment horizontal="center" vertical="center" wrapText="1"/>
    </xf>
    <xf numFmtId="4" fontId="4" fillId="2" borderId="0" xfId="0" applyNumberFormat="1" applyFont="1" applyFill="1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7" fillId="0" borderId="0" xfId="0" applyFont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43" fontId="6" fillId="3" borderId="1" xfId="1" applyFont="1" applyFill="1" applyBorder="1" applyAlignment="1">
      <alignment horizontal="center" vertical="center" wrapText="1"/>
    </xf>
    <xf numFmtId="43" fontId="6" fillId="3" borderId="4" xfId="1" applyFont="1" applyFill="1" applyBorder="1" applyAlignment="1">
      <alignment horizontal="center" vertical="center" wrapText="1"/>
    </xf>
    <xf numFmtId="43" fontId="6" fillId="3" borderId="5" xfId="1" applyFont="1" applyFill="1" applyBorder="1" applyAlignment="1">
      <alignment horizontal="center" vertical="center" wrapText="1"/>
    </xf>
    <xf numFmtId="43" fontId="6" fillId="3" borderId="6" xfId="1" applyFont="1" applyFill="1" applyBorder="1" applyAlignment="1">
      <alignment horizontal="center" vertical="center" wrapText="1"/>
    </xf>
  </cellXfs>
  <cellStyles count="6">
    <cellStyle name="Millares" xfId="1" builtinId="3"/>
    <cellStyle name="Millares 2" xfId="3" xr:uid="{81738806-333A-476D-B6EC-58EA033D5198}"/>
    <cellStyle name="Millares 3" xfId="5" xr:uid="{D8D1CD8F-A411-45F9-8597-D185B3B6A599}"/>
    <cellStyle name="Millares 9" xfId="2" xr:uid="{53B66E1E-C0A5-4C79-8CFF-9113CA9AF283}"/>
    <cellStyle name="Millares 9 2" xfId="4" xr:uid="{B54EC228-9267-41B3-AFE6-127F7F9AB9E2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232833</xdr:colOff>
      <xdr:row>1</xdr:row>
      <xdr:rowOff>0</xdr:rowOff>
    </xdr:from>
    <xdr:to>
      <xdr:col>1</xdr:col>
      <xdr:colOff>829627</xdr:colOff>
      <xdr:row>6</xdr:row>
      <xdr:rowOff>128058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B4F9149-8E65-4F54-BC09-A351BC62D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833" y="190500"/>
          <a:ext cx="1215919" cy="12329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17F6B-7336-403E-B6B1-A0002F0070C5}">
  <dimension ref="A1:Q47"/>
  <sheetViews>
    <sheetView showGridLines="0" tabSelected="1" zoomScaleNormal="100" workbookViewId="0">
      <selection activeCell="A10" sqref="A10:A11"/>
    </sheetView>
  </sheetViews>
  <sheetFormatPr baseColWidth="10" defaultColWidth="11.42578125" defaultRowHeight="15" customHeight="1" x14ac:dyDescent="0.2"/>
  <cols>
    <col min="1" max="1" width="9.28515625" style="1" customWidth="1"/>
    <col min="2" max="2" width="28.28515625" style="1" bestFit="1" customWidth="1"/>
    <col min="3" max="3" width="20.7109375" style="1" bestFit="1" customWidth="1"/>
    <col min="4" max="4" width="21" style="1" bestFit="1" customWidth="1"/>
    <col min="5" max="5" width="21.140625" style="1" bestFit="1" customWidth="1"/>
    <col min="6" max="6" width="24" style="1" bestFit="1" customWidth="1"/>
    <col min="7" max="7" width="18.140625" style="1" bestFit="1" customWidth="1"/>
    <col min="8" max="8" width="18.140625" style="1" customWidth="1"/>
    <col min="9" max="10" width="20.28515625" style="1" bestFit="1" customWidth="1"/>
    <col min="11" max="11" width="18.28515625" style="1" customWidth="1"/>
    <col min="12" max="12" width="21.42578125" style="1" bestFit="1" customWidth="1"/>
    <col min="13" max="14" width="21.42578125" style="1" customWidth="1"/>
    <col min="15" max="15" width="27.5703125" style="1" customWidth="1"/>
    <col min="16" max="16" width="63.140625" style="1" customWidth="1"/>
    <col min="17" max="17" width="17.42578125" style="1" bestFit="1" customWidth="1"/>
    <col min="18" max="16384" width="11.42578125" style="1"/>
  </cols>
  <sheetData>
    <row r="1" spans="1:16" ht="15" customHeight="1" x14ac:dyDescent="0.2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6" ht="15" customHeight="1" x14ac:dyDescent="0.2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6"/>
      <c r="N2" s="6"/>
      <c r="O2" s="6"/>
    </row>
    <row r="3" spans="1:16" ht="15" customHeight="1" x14ac:dyDescent="0.2">
      <c r="A3" s="3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3"/>
    </row>
    <row r="4" spans="1:16" ht="15" customHeight="1" x14ac:dyDescent="0.2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6"/>
      <c r="N4" s="6"/>
      <c r="O4" s="6"/>
    </row>
    <row r="5" spans="1:16" ht="15" customHeight="1" x14ac:dyDescent="0.2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6" s="12" customFormat="1" ht="27" customHeight="1" x14ac:dyDescent="0.2">
      <c r="A6" s="36" t="s">
        <v>74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</row>
    <row r="7" spans="1:16" ht="15" customHeight="1" x14ac:dyDescent="0.2">
      <c r="A7" s="7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6" s="17" customFormat="1" ht="15" customHeight="1" x14ac:dyDescent="0.2">
      <c r="A8" s="7" t="s">
        <v>75</v>
      </c>
      <c r="B8" s="13"/>
      <c r="C8" s="14"/>
      <c r="D8" s="15"/>
      <c r="E8" s="15"/>
      <c r="F8" s="16"/>
      <c r="G8" s="16"/>
      <c r="H8" s="16"/>
      <c r="I8" s="16"/>
      <c r="J8" s="16"/>
      <c r="K8" s="16"/>
      <c r="L8" s="16"/>
      <c r="M8" s="16"/>
      <c r="N8" s="16"/>
      <c r="O8" s="16"/>
      <c r="P8" s="12"/>
    </row>
    <row r="9" spans="1:16" s="17" customFormat="1" ht="15" customHeight="1" x14ac:dyDescent="0.2">
      <c r="A9" s="7"/>
      <c r="B9" s="13"/>
      <c r="C9" s="14"/>
      <c r="D9" s="15"/>
      <c r="E9" s="15"/>
      <c r="F9" s="16"/>
      <c r="G9" s="16"/>
      <c r="H9" s="16"/>
      <c r="I9" s="16"/>
      <c r="J9" s="16"/>
      <c r="K9" s="16"/>
      <c r="L9" s="16"/>
      <c r="M9" s="16"/>
      <c r="N9" s="16"/>
      <c r="O9" s="16"/>
      <c r="P9" s="12"/>
    </row>
    <row r="10" spans="1:16" s="12" customFormat="1" ht="21.75" customHeight="1" x14ac:dyDescent="0.2">
      <c r="A10" s="37" t="s">
        <v>32</v>
      </c>
      <c r="B10" s="34" t="s">
        <v>33</v>
      </c>
      <c r="C10" s="39" t="s">
        <v>34</v>
      </c>
      <c r="D10" s="39"/>
      <c r="E10" s="39"/>
      <c r="F10" s="40" t="s">
        <v>35</v>
      </c>
      <c r="G10" s="41"/>
      <c r="H10" s="41"/>
      <c r="I10" s="41"/>
      <c r="J10" s="41"/>
      <c r="K10" s="41"/>
      <c r="L10" s="41"/>
      <c r="M10" s="41"/>
      <c r="N10" s="41"/>
      <c r="O10" s="42"/>
      <c r="P10" s="34" t="s">
        <v>31</v>
      </c>
    </row>
    <row r="11" spans="1:16" s="12" customFormat="1" ht="40.5" customHeight="1" x14ac:dyDescent="0.2">
      <c r="A11" s="38"/>
      <c r="B11" s="34"/>
      <c r="C11" s="9" t="s">
        <v>36</v>
      </c>
      <c r="D11" s="9" t="s">
        <v>37</v>
      </c>
      <c r="E11" s="9" t="s">
        <v>38</v>
      </c>
      <c r="F11" s="9" t="s">
        <v>39</v>
      </c>
      <c r="G11" s="9" t="s">
        <v>40</v>
      </c>
      <c r="H11" s="9" t="s">
        <v>45</v>
      </c>
      <c r="I11" s="9" t="s">
        <v>41</v>
      </c>
      <c r="J11" s="9" t="s">
        <v>42</v>
      </c>
      <c r="K11" s="9" t="s">
        <v>46</v>
      </c>
      <c r="L11" s="9" t="s">
        <v>43</v>
      </c>
      <c r="M11" s="30" t="s">
        <v>76</v>
      </c>
      <c r="N11" s="30" t="s">
        <v>77</v>
      </c>
      <c r="O11" s="9" t="s">
        <v>44</v>
      </c>
      <c r="P11" s="34"/>
    </row>
    <row r="12" spans="1:16" s="23" customFormat="1" ht="11.25" x14ac:dyDescent="0.2">
      <c r="A12" s="11" t="s">
        <v>0</v>
      </c>
      <c r="B12" s="27" t="s">
        <v>47</v>
      </c>
      <c r="C12" s="29">
        <v>42866851414</v>
      </c>
      <c r="D12" s="29">
        <v>786322807</v>
      </c>
      <c r="E12" s="29">
        <v>42080528607</v>
      </c>
      <c r="F12" s="29">
        <v>42072909032</v>
      </c>
      <c r="G12" s="29">
        <v>134050556</v>
      </c>
      <c r="H12" s="29">
        <v>0</v>
      </c>
      <c r="I12" s="29">
        <v>0</v>
      </c>
      <c r="J12" s="29">
        <v>0</v>
      </c>
      <c r="K12" s="29">
        <v>0</v>
      </c>
      <c r="L12" s="29">
        <v>30952091207</v>
      </c>
      <c r="M12" s="29"/>
      <c r="N12" s="29"/>
      <c r="O12" s="10">
        <v>10986767269.000002</v>
      </c>
      <c r="P12" s="18"/>
    </row>
    <row r="13" spans="1:16" s="23" customFormat="1" ht="11.25" x14ac:dyDescent="0.2">
      <c r="A13" s="11" t="s">
        <v>1</v>
      </c>
      <c r="B13" s="27" t="s">
        <v>48</v>
      </c>
      <c r="C13" s="29">
        <v>32922945398</v>
      </c>
      <c r="D13" s="29">
        <v>509210224</v>
      </c>
      <c r="E13" s="29">
        <v>32413735174</v>
      </c>
      <c r="F13" s="29">
        <v>32129156866</v>
      </c>
      <c r="G13" s="29">
        <v>18268369</v>
      </c>
      <c r="H13" s="29">
        <v>0</v>
      </c>
      <c r="I13" s="29">
        <v>0</v>
      </c>
      <c r="J13" s="29">
        <v>0</v>
      </c>
      <c r="K13" s="29">
        <v>0</v>
      </c>
      <c r="L13" s="29">
        <v>25964365827</v>
      </c>
      <c r="M13" s="29"/>
      <c r="N13" s="29"/>
      <c r="O13" s="10">
        <v>6146522669.999999</v>
      </c>
      <c r="P13" s="18"/>
    </row>
    <row r="14" spans="1:16" s="23" customFormat="1" ht="11.25" x14ac:dyDescent="0.2">
      <c r="A14" s="11" t="s">
        <v>2</v>
      </c>
      <c r="B14" s="27" t="s">
        <v>49</v>
      </c>
      <c r="C14" s="29">
        <v>172217259282</v>
      </c>
      <c r="D14" s="29">
        <v>3502295644</v>
      </c>
      <c r="E14" s="29">
        <v>168714963638</v>
      </c>
      <c r="F14" s="29">
        <v>168599701170</v>
      </c>
      <c r="G14" s="29">
        <v>7077075</v>
      </c>
      <c r="H14" s="29">
        <v>0</v>
      </c>
      <c r="I14" s="29">
        <v>0</v>
      </c>
      <c r="J14" s="29">
        <v>0</v>
      </c>
      <c r="K14" s="29">
        <v>0</v>
      </c>
      <c r="L14" s="29">
        <v>145090927015</v>
      </c>
      <c r="M14" s="29"/>
      <c r="N14" s="29"/>
      <c r="O14" s="10">
        <v>23501697079.999992</v>
      </c>
      <c r="P14" s="22"/>
    </row>
    <row r="15" spans="1:16" s="23" customFormat="1" ht="11.25" x14ac:dyDescent="0.2">
      <c r="A15" s="11" t="s">
        <v>3</v>
      </c>
      <c r="B15" s="27" t="s">
        <v>50</v>
      </c>
      <c r="C15" s="29">
        <v>18891050818</v>
      </c>
      <c r="D15" s="29">
        <v>530318905</v>
      </c>
      <c r="E15" s="29">
        <v>18360731913</v>
      </c>
      <c r="F15" s="29">
        <v>18231152156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9">
        <v>5813416248</v>
      </c>
      <c r="M15" s="29"/>
      <c r="N15" s="29"/>
      <c r="O15" s="10">
        <v>12417735908</v>
      </c>
      <c r="P15" s="18"/>
    </row>
    <row r="16" spans="1:16" s="23" customFormat="1" ht="11.25" x14ac:dyDescent="0.2">
      <c r="A16" s="11" t="s">
        <v>4</v>
      </c>
      <c r="B16" s="27" t="s">
        <v>51</v>
      </c>
      <c r="C16" s="29">
        <v>20943437956</v>
      </c>
      <c r="D16" s="29">
        <v>683824248</v>
      </c>
      <c r="E16" s="29">
        <v>20259613708</v>
      </c>
      <c r="F16" s="29">
        <v>20259608637</v>
      </c>
      <c r="G16" s="29">
        <v>25022533</v>
      </c>
      <c r="H16" s="29">
        <v>0</v>
      </c>
      <c r="I16" s="29">
        <v>11533595</v>
      </c>
      <c r="J16" s="29">
        <v>0</v>
      </c>
      <c r="K16" s="29">
        <v>0</v>
      </c>
      <c r="L16" s="29">
        <v>17371433172</v>
      </c>
      <c r="M16" s="29"/>
      <c r="N16" s="29"/>
      <c r="O16" s="10">
        <v>2851619337.0000005</v>
      </c>
      <c r="P16" s="21"/>
    </row>
    <row r="17" spans="1:16" s="23" customFormat="1" ht="56.25" x14ac:dyDescent="0.2">
      <c r="A17" s="11" t="s">
        <v>5</v>
      </c>
      <c r="B17" s="27" t="s">
        <v>52</v>
      </c>
      <c r="C17" s="29">
        <v>32926402511</v>
      </c>
      <c r="D17" s="29">
        <v>560282016</v>
      </c>
      <c r="E17" s="29">
        <v>32366120495</v>
      </c>
      <c r="F17" s="29">
        <v>32354773515.999989</v>
      </c>
      <c r="G17" s="29">
        <v>0</v>
      </c>
      <c r="H17" s="29">
        <v>0</v>
      </c>
      <c r="I17" s="29">
        <v>21903241</v>
      </c>
      <c r="J17" s="29">
        <v>0</v>
      </c>
      <c r="K17" s="29">
        <v>0</v>
      </c>
      <c r="L17" s="29">
        <v>0</v>
      </c>
      <c r="M17" s="29">
        <v>28239823912</v>
      </c>
      <c r="N17" s="32">
        <v>45806</v>
      </c>
      <c r="O17" s="10">
        <f>32332870275-M17</f>
        <v>4093046363</v>
      </c>
      <c r="P17" s="21" t="s">
        <v>80</v>
      </c>
    </row>
    <row r="18" spans="1:16" s="23" customFormat="1" ht="11.25" x14ac:dyDescent="0.2">
      <c r="A18" s="11" t="s">
        <v>6</v>
      </c>
      <c r="B18" s="27" t="s">
        <v>53</v>
      </c>
      <c r="C18" s="29">
        <v>40506438755</v>
      </c>
      <c r="D18" s="29">
        <v>2812952162</v>
      </c>
      <c r="E18" s="29">
        <v>37693486593</v>
      </c>
      <c r="F18" s="29">
        <v>37693486593</v>
      </c>
      <c r="G18" s="29">
        <v>0</v>
      </c>
      <c r="H18" s="29">
        <v>0</v>
      </c>
      <c r="I18" s="29">
        <v>0</v>
      </c>
      <c r="J18" s="29">
        <v>0</v>
      </c>
      <c r="K18" s="29">
        <v>0</v>
      </c>
      <c r="L18" s="29">
        <v>21165075160</v>
      </c>
      <c r="M18" s="29"/>
      <c r="N18" s="29"/>
      <c r="O18" s="10">
        <v>16528411433</v>
      </c>
      <c r="P18" s="25"/>
    </row>
    <row r="19" spans="1:16" s="23" customFormat="1" ht="11.25" x14ac:dyDescent="0.2">
      <c r="A19" s="11" t="s">
        <v>7</v>
      </c>
      <c r="B19" s="27" t="s">
        <v>54</v>
      </c>
      <c r="C19" s="29">
        <v>37791605759</v>
      </c>
      <c r="D19" s="29">
        <v>1057421356</v>
      </c>
      <c r="E19" s="29">
        <v>36734184403</v>
      </c>
      <c r="F19" s="29">
        <v>36715600303</v>
      </c>
      <c r="G19" s="29">
        <v>0</v>
      </c>
      <c r="H19" s="29">
        <v>0</v>
      </c>
      <c r="I19" s="29">
        <v>0</v>
      </c>
      <c r="J19" s="29">
        <v>0</v>
      </c>
      <c r="K19" s="29">
        <v>0</v>
      </c>
      <c r="L19" s="29">
        <v>16873402558</v>
      </c>
      <c r="M19" s="29"/>
      <c r="N19" s="29"/>
      <c r="O19" s="10">
        <v>19842197745</v>
      </c>
      <c r="P19" s="18"/>
    </row>
    <row r="20" spans="1:16" s="23" customFormat="1" ht="11.25" x14ac:dyDescent="0.2">
      <c r="A20" s="11" t="s">
        <v>8</v>
      </c>
      <c r="B20" s="27" t="s">
        <v>55</v>
      </c>
      <c r="C20" s="29">
        <v>55423202129</v>
      </c>
      <c r="D20" s="29">
        <v>1081260514</v>
      </c>
      <c r="E20" s="29">
        <v>54341941615</v>
      </c>
      <c r="F20" s="29">
        <v>54341941615</v>
      </c>
      <c r="G20" s="29">
        <v>2389584</v>
      </c>
      <c r="H20" s="29">
        <v>0</v>
      </c>
      <c r="I20" s="29">
        <v>0</v>
      </c>
      <c r="J20" s="29">
        <v>0</v>
      </c>
      <c r="K20" s="29">
        <v>0</v>
      </c>
      <c r="L20" s="29">
        <v>38767861682</v>
      </c>
      <c r="M20" s="29"/>
      <c r="N20" s="29"/>
      <c r="O20" s="10">
        <v>15571690348.999996</v>
      </c>
      <c r="P20" s="18"/>
    </row>
    <row r="21" spans="1:16" s="23" customFormat="1" ht="11.25" x14ac:dyDescent="0.2">
      <c r="A21" s="11" t="s">
        <v>9</v>
      </c>
      <c r="B21" s="27" t="s">
        <v>56</v>
      </c>
      <c r="C21" s="29">
        <v>14715070982</v>
      </c>
      <c r="D21" s="29">
        <v>526838561</v>
      </c>
      <c r="E21" s="29">
        <v>14188232421</v>
      </c>
      <c r="F21" s="29">
        <v>14188232421</v>
      </c>
      <c r="G21" s="29">
        <v>0</v>
      </c>
      <c r="H21" s="29">
        <v>0</v>
      </c>
      <c r="I21" s="29">
        <v>3594887</v>
      </c>
      <c r="J21" s="29">
        <v>0</v>
      </c>
      <c r="K21" s="29">
        <v>0</v>
      </c>
      <c r="L21" s="29">
        <v>13236645672</v>
      </c>
      <c r="M21" s="29"/>
      <c r="N21" s="29"/>
      <c r="O21" s="10">
        <v>947991862</v>
      </c>
      <c r="P21" s="18"/>
    </row>
    <row r="22" spans="1:16" s="23" customFormat="1" ht="11.25" x14ac:dyDescent="0.2">
      <c r="A22" s="11" t="s">
        <v>10</v>
      </c>
      <c r="B22" s="27" t="s">
        <v>57</v>
      </c>
      <c r="C22" s="29">
        <v>1037368701</v>
      </c>
      <c r="D22" s="29">
        <v>30493957</v>
      </c>
      <c r="E22" s="29">
        <v>1006874744</v>
      </c>
      <c r="F22" s="29">
        <v>1006874744</v>
      </c>
      <c r="G22" s="29">
        <v>31382</v>
      </c>
      <c r="H22" s="29">
        <v>0</v>
      </c>
      <c r="I22" s="29">
        <v>0</v>
      </c>
      <c r="J22" s="29">
        <v>0</v>
      </c>
      <c r="K22" s="29">
        <v>0</v>
      </c>
      <c r="L22" s="29">
        <v>90463615</v>
      </c>
      <c r="M22" s="29"/>
      <c r="N22" s="29"/>
      <c r="O22" s="10">
        <v>916379747</v>
      </c>
      <c r="P22" s="18"/>
    </row>
    <row r="23" spans="1:16" s="23" customFormat="1" ht="11.25" x14ac:dyDescent="0.2">
      <c r="A23" s="11" t="s">
        <v>11</v>
      </c>
      <c r="B23" s="27" t="s">
        <v>58</v>
      </c>
      <c r="C23" s="29">
        <v>209317967955</v>
      </c>
      <c r="D23" s="29">
        <v>8792310539</v>
      </c>
      <c r="E23" s="29">
        <v>200525657416</v>
      </c>
      <c r="F23" s="29">
        <v>200462908075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158732904836</v>
      </c>
      <c r="M23" s="29"/>
      <c r="N23" s="29"/>
      <c r="O23" s="10">
        <v>41730003239</v>
      </c>
      <c r="P23" s="18"/>
    </row>
    <row r="24" spans="1:16" s="23" customFormat="1" ht="11.25" x14ac:dyDescent="0.2">
      <c r="A24" s="11" t="s">
        <v>12</v>
      </c>
      <c r="B24" s="27" t="s">
        <v>59</v>
      </c>
      <c r="C24" s="29">
        <v>197378315255</v>
      </c>
      <c r="D24" s="29">
        <v>6132691499</v>
      </c>
      <c r="E24" s="29">
        <v>191245623756</v>
      </c>
      <c r="F24" s="29">
        <v>191158581059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160449882429</v>
      </c>
      <c r="M24" s="29"/>
      <c r="N24" s="29"/>
      <c r="O24" s="10">
        <v>30708698630</v>
      </c>
      <c r="P24" s="19"/>
    </row>
    <row r="25" spans="1:16" s="23" customFormat="1" ht="11.25" x14ac:dyDescent="0.2">
      <c r="A25" s="11" t="s">
        <v>13</v>
      </c>
      <c r="B25" s="27" t="s">
        <v>60</v>
      </c>
      <c r="C25" s="29">
        <v>38351685770</v>
      </c>
      <c r="D25" s="29">
        <v>2062596342</v>
      </c>
      <c r="E25" s="29">
        <v>36289089428</v>
      </c>
      <c r="F25" s="29">
        <v>36288103812</v>
      </c>
      <c r="G25" s="29">
        <v>1366733</v>
      </c>
      <c r="H25" s="29">
        <v>0</v>
      </c>
      <c r="I25" s="29">
        <v>0</v>
      </c>
      <c r="J25" s="29">
        <v>0</v>
      </c>
      <c r="K25" s="29">
        <v>0</v>
      </c>
      <c r="L25" s="29">
        <v>7284363414</v>
      </c>
      <c r="M25" s="29"/>
      <c r="N25" s="29"/>
      <c r="O25" s="10">
        <v>29002373665.000004</v>
      </c>
      <c r="P25" s="18"/>
    </row>
    <row r="26" spans="1:16" s="23" customFormat="1" ht="11.25" x14ac:dyDescent="0.2">
      <c r="A26" s="11" t="s">
        <v>14</v>
      </c>
      <c r="B26" s="27" t="s">
        <v>61</v>
      </c>
      <c r="C26" s="29">
        <v>113525771130</v>
      </c>
      <c r="D26" s="29">
        <v>6208420170</v>
      </c>
      <c r="E26" s="29">
        <v>107317350960</v>
      </c>
      <c r="F26" s="29">
        <v>107300114040</v>
      </c>
      <c r="G26" s="29">
        <v>250799</v>
      </c>
      <c r="H26" s="29">
        <v>0</v>
      </c>
      <c r="I26" s="29">
        <v>0</v>
      </c>
      <c r="J26" s="29">
        <v>0</v>
      </c>
      <c r="K26" s="29">
        <v>0</v>
      </c>
      <c r="L26" s="29">
        <v>62008226119</v>
      </c>
      <c r="M26" s="29"/>
      <c r="N26" s="29"/>
      <c r="O26" s="10">
        <v>45291637122.000008</v>
      </c>
      <c r="P26" s="18"/>
    </row>
    <row r="27" spans="1:16" s="23" customFormat="1" ht="11.25" x14ac:dyDescent="0.2">
      <c r="A27" s="11" t="s">
        <v>15</v>
      </c>
      <c r="B27" s="27" t="s">
        <v>62</v>
      </c>
      <c r="C27" s="29">
        <v>9934659638</v>
      </c>
      <c r="D27" s="29">
        <v>381385863</v>
      </c>
      <c r="E27" s="29">
        <v>9553273775</v>
      </c>
      <c r="F27" s="29">
        <v>9553273775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4648036628</v>
      </c>
      <c r="M27" s="29"/>
      <c r="N27" s="29"/>
      <c r="O27" s="10">
        <v>4905237147</v>
      </c>
      <c r="P27" s="18"/>
    </row>
    <row r="28" spans="1:16" s="23" customFormat="1" ht="11.25" x14ac:dyDescent="0.2">
      <c r="A28" s="11" t="s">
        <v>16</v>
      </c>
      <c r="B28" s="27" t="s">
        <v>63</v>
      </c>
      <c r="C28" s="29">
        <v>121229648085</v>
      </c>
      <c r="D28" s="29">
        <v>16774264866</v>
      </c>
      <c r="E28" s="29">
        <v>104455383219</v>
      </c>
      <c r="F28" s="29">
        <v>104440858961</v>
      </c>
      <c r="G28" s="29">
        <v>132098422</v>
      </c>
      <c r="H28" s="29">
        <v>0</v>
      </c>
      <c r="I28" s="29">
        <v>0</v>
      </c>
      <c r="J28" s="29">
        <v>0</v>
      </c>
      <c r="K28" s="29">
        <v>0</v>
      </c>
      <c r="L28" s="29">
        <v>101509204634</v>
      </c>
      <c r="M28" s="29"/>
      <c r="N28" s="29"/>
      <c r="O28" s="10">
        <v>2799555905.0000005</v>
      </c>
      <c r="P28" s="18"/>
    </row>
    <row r="29" spans="1:16" s="23" customFormat="1" ht="11.25" x14ac:dyDescent="0.2">
      <c r="A29" s="11" t="s">
        <v>17</v>
      </c>
      <c r="B29" s="27" t="s">
        <v>64</v>
      </c>
      <c r="C29" s="29">
        <v>23800338019</v>
      </c>
      <c r="D29" s="29">
        <v>1568669020</v>
      </c>
      <c r="E29" s="29">
        <v>22231668999</v>
      </c>
      <c r="F29" s="29">
        <v>22231668999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9">
        <v>20757212598</v>
      </c>
      <c r="M29" s="29"/>
      <c r="N29" s="29"/>
      <c r="O29" s="10">
        <v>1474456401</v>
      </c>
      <c r="P29" s="18"/>
    </row>
    <row r="30" spans="1:16" s="23" customFormat="1" ht="11.25" x14ac:dyDescent="0.2">
      <c r="A30" s="28" t="s">
        <v>18</v>
      </c>
      <c r="B30" s="19" t="s">
        <v>65</v>
      </c>
      <c r="C30" s="29">
        <v>165013883461</v>
      </c>
      <c r="D30" s="29">
        <v>6478413403</v>
      </c>
      <c r="E30" s="29">
        <v>158535470058</v>
      </c>
      <c r="F30" s="29">
        <v>158533053591</v>
      </c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29">
        <v>113365475805</v>
      </c>
      <c r="M30" s="29"/>
      <c r="N30" s="29"/>
      <c r="O30" s="10">
        <v>45167577786</v>
      </c>
      <c r="P30" s="21"/>
    </row>
    <row r="31" spans="1:16" s="23" customFormat="1" ht="11.25" x14ac:dyDescent="0.2">
      <c r="A31" s="11" t="s">
        <v>19</v>
      </c>
      <c r="B31" s="27" t="s">
        <v>66</v>
      </c>
      <c r="C31" s="29">
        <v>188886018173</v>
      </c>
      <c r="D31" s="29">
        <v>10165295915</v>
      </c>
      <c r="E31" s="29">
        <v>178720722258</v>
      </c>
      <c r="F31" s="29">
        <v>178655680922.99997</v>
      </c>
      <c r="G31" s="29">
        <v>233809061</v>
      </c>
      <c r="H31" s="29">
        <v>0</v>
      </c>
      <c r="I31" s="29">
        <v>0</v>
      </c>
      <c r="J31" s="29">
        <v>0</v>
      </c>
      <c r="K31" s="29">
        <v>0</v>
      </c>
      <c r="L31" s="29">
        <v>153990304022</v>
      </c>
      <c r="M31" s="29"/>
      <c r="N31" s="29"/>
      <c r="O31" s="10">
        <v>24431567839.999973</v>
      </c>
      <c r="P31" s="18"/>
    </row>
    <row r="32" spans="1:16" s="23" customFormat="1" ht="11.25" x14ac:dyDescent="0.2">
      <c r="A32" s="11" t="s">
        <v>20</v>
      </c>
      <c r="B32" s="27" t="s">
        <v>67</v>
      </c>
      <c r="C32" s="29">
        <v>228113716929</v>
      </c>
      <c r="D32" s="29">
        <v>14468915146</v>
      </c>
      <c r="E32" s="29">
        <v>213644801783</v>
      </c>
      <c r="F32" s="29">
        <v>213644801783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9">
        <v>190358965854</v>
      </c>
      <c r="M32" s="29"/>
      <c r="N32" s="29"/>
      <c r="O32" s="10">
        <v>23285835929</v>
      </c>
      <c r="P32" s="18"/>
    </row>
    <row r="33" spans="1:17" s="23" customFormat="1" ht="11.25" x14ac:dyDescent="0.2">
      <c r="A33" s="11" t="s">
        <v>21</v>
      </c>
      <c r="B33" s="27" t="s">
        <v>66</v>
      </c>
      <c r="C33" s="29">
        <v>731559217953</v>
      </c>
      <c r="D33" s="29">
        <v>14956401441</v>
      </c>
      <c r="E33" s="29">
        <v>716602816512</v>
      </c>
      <c r="F33" s="29">
        <v>716293587187</v>
      </c>
      <c r="G33" s="29">
        <v>0</v>
      </c>
      <c r="H33" s="29">
        <v>0</v>
      </c>
      <c r="I33" s="29">
        <v>0</v>
      </c>
      <c r="J33" s="29">
        <v>0</v>
      </c>
      <c r="K33" s="29">
        <v>0</v>
      </c>
      <c r="L33" s="29">
        <v>585364006262</v>
      </c>
      <c r="M33" s="29"/>
      <c r="N33" s="29"/>
      <c r="O33" s="10">
        <v>130929580925</v>
      </c>
      <c r="P33" s="19"/>
    </row>
    <row r="34" spans="1:17" s="23" customFormat="1" ht="11.25" x14ac:dyDescent="0.2">
      <c r="A34" s="11" t="s">
        <v>22</v>
      </c>
      <c r="B34" s="27" t="s">
        <v>68</v>
      </c>
      <c r="C34" s="29">
        <v>4402021171</v>
      </c>
      <c r="D34" s="29">
        <v>357890746</v>
      </c>
      <c r="E34" s="29">
        <v>4044130425</v>
      </c>
      <c r="F34" s="29">
        <v>4038299283</v>
      </c>
      <c r="G34" s="29">
        <v>1577360</v>
      </c>
      <c r="H34" s="29">
        <v>0</v>
      </c>
      <c r="I34" s="29">
        <v>0</v>
      </c>
      <c r="J34" s="29">
        <v>0</v>
      </c>
      <c r="K34" s="29">
        <v>0</v>
      </c>
      <c r="L34" s="29">
        <v>3861517733</v>
      </c>
      <c r="M34" s="29"/>
      <c r="N34" s="29"/>
      <c r="O34" s="10">
        <v>175204190.00000009</v>
      </c>
      <c r="P34" s="26"/>
    </row>
    <row r="35" spans="1:17" s="23" customFormat="1" ht="11.25" x14ac:dyDescent="0.2">
      <c r="A35" s="11" t="s">
        <v>23</v>
      </c>
      <c r="B35" s="27" t="s">
        <v>69</v>
      </c>
      <c r="C35" s="29">
        <v>2887968364</v>
      </c>
      <c r="D35" s="29">
        <v>85370466</v>
      </c>
      <c r="E35" s="29">
        <v>2802597898</v>
      </c>
      <c r="F35" s="29">
        <v>2802597898</v>
      </c>
      <c r="G35" s="29">
        <v>7225933</v>
      </c>
      <c r="H35" s="29">
        <v>0</v>
      </c>
      <c r="I35" s="29">
        <v>0</v>
      </c>
      <c r="J35" s="29">
        <v>0</v>
      </c>
      <c r="K35" s="29">
        <v>0</v>
      </c>
      <c r="L35" s="29">
        <v>120285380</v>
      </c>
      <c r="M35" s="29"/>
      <c r="N35" s="29"/>
      <c r="O35" s="10">
        <v>2675086585</v>
      </c>
      <c r="P35" s="18"/>
    </row>
    <row r="36" spans="1:17" s="23" customFormat="1" ht="11.25" x14ac:dyDescent="0.2">
      <c r="A36" s="11" t="s">
        <v>24</v>
      </c>
      <c r="B36" s="27" t="s">
        <v>70</v>
      </c>
      <c r="C36" s="29">
        <v>3687894</v>
      </c>
      <c r="D36" s="29">
        <v>81359</v>
      </c>
      <c r="E36" s="29">
        <v>3606535</v>
      </c>
      <c r="F36" s="29">
        <v>3606535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29">
        <v>0</v>
      </c>
      <c r="M36" s="29"/>
      <c r="N36" s="29"/>
      <c r="O36" s="10">
        <v>3606535</v>
      </c>
      <c r="P36" s="18"/>
    </row>
    <row r="37" spans="1:17" s="23" customFormat="1" ht="11.25" x14ac:dyDescent="0.2">
      <c r="A37" s="11" t="s">
        <v>25</v>
      </c>
      <c r="B37" s="27" t="s">
        <v>71</v>
      </c>
      <c r="C37" s="29">
        <v>3987103388</v>
      </c>
      <c r="D37" s="29">
        <v>421829973</v>
      </c>
      <c r="E37" s="29">
        <v>3565273415</v>
      </c>
      <c r="F37" s="29">
        <v>3563480672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9">
        <v>604212254</v>
      </c>
      <c r="M37" s="29"/>
      <c r="N37" s="29"/>
      <c r="O37" s="10">
        <v>2959268418</v>
      </c>
      <c r="P37" s="18"/>
    </row>
    <row r="38" spans="1:17" s="23" customFormat="1" ht="84" customHeight="1" x14ac:dyDescent="0.2">
      <c r="A38" s="11" t="s">
        <v>26</v>
      </c>
      <c r="B38" s="27" t="s">
        <v>68</v>
      </c>
      <c r="C38" s="29">
        <v>420831377185</v>
      </c>
      <c r="D38" s="29">
        <v>9352720663</v>
      </c>
      <c r="E38" s="29">
        <v>411478656522</v>
      </c>
      <c r="F38" s="29">
        <v>411212506172</v>
      </c>
      <c r="G38" s="29">
        <v>297892720</v>
      </c>
      <c r="H38" s="29">
        <v>0</v>
      </c>
      <c r="I38" s="29">
        <v>414964849</v>
      </c>
      <c r="J38" s="29">
        <v>0</v>
      </c>
      <c r="K38" s="29">
        <v>0</v>
      </c>
      <c r="L38" s="29">
        <v>329413227191</v>
      </c>
      <c r="M38" s="29">
        <v>9879043079</v>
      </c>
      <c r="N38" s="32">
        <v>45793</v>
      </c>
      <c r="O38" s="10">
        <f>81086421412-M38</f>
        <v>71207378333</v>
      </c>
      <c r="P38" s="21" t="s">
        <v>78</v>
      </c>
    </row>
    <row r="39" spans="1:17" s="24" customFormat="1" ht="112.5" x14ac:dyDescent="0.25">
      <c r="A39" s="11" t="s">
        <v>27</v>
      </c>
      <c r="B39" s="27" t="s">
        <v>72</v>
      </c>
      <c r="C39" s="29">
        <v>198730132488</v>
      </c>
      <c r="D39" s="29">
        <v>2897717111</v>
      </c>
      <c r="E39" s="29">
        <v>195832415377</v>
      </c>
      <c r="F39" s="29">
        <v>195832415377</v>
      </c>
      <c r="G39" s="29">
        <v>392526073</v>
      </c>
      <c r="H39" s="29">
        <v>0</v>
      </c>
      <c r="I39" s="29">
        <v>0</v>
      </c>
      <c r="J39" s="29">
        <v>0</v>
      </c>
      <c r="K39" s="29">
        <v>0</v>
      </c>
      <c r="L39" s="29">
        <v>0</v>
      </c>
      <c r="M39" s="29">
        <f>169383518578+5724322877</f>
        <v>175107841455</v>
      </c>
      <c r="N39" s="33" t="s">
        <v>79</v>
      </c>
      <c r="O39" s="10">
        <f>195439889304-M39</f>
        <v>20332047849</v>
      </c>
      <c r="P39" s="25" t="s">
        <v>82</v>
      </c>
      <c r="Q39" s="31"/>
    </row>
    <row r="40" spans="1:17" s="24" customFormat="1" ht="112.5" x14ac:dyDescent="0.25">
      <c r="A40" s="11" t="s">
        <v>28</v>
      </c>
      <c r="B40" s="27" t="s">
        <v>73</v>
      </c>
      <c r="C40" s="29">
        <v>232450910366</v>
      </c>
      <c r="D40" s="29">
        <v>3750166280</v>
      </c>
      <c r="E40" s="29">
        <v>228700744086</v>
      </c>
      <c r="F40" s="29">
        <v>228700744044.99997</v>
      </c>
      <c r="G40" s="29">
        <v>115496882</v>
      </c>
      <c r="H40" s="29">
        <v>0</v>
      </c>
      <c r="I40" s="29">
        <v>0</v>
      </c>
      <c r="J40" s="29">
        <v>0</v>
      </c>
      <c r="K40" s="29">
        <v>0</v>
      </c>
      <c r="L40" s="29">
        <v>0</v>
      </c>
      <c r="M40" s="29">
        <f>112633001935+96270512018</f>
        <v>208903513953</v>
      </c>
      <c r="N40" s="33" t="s">
        <v>81</v>
      </c>
      <c r="O40" s="10">
        <f>228585247163-M40</f>
        <v>19681733210</v>
      </c>
      <c r="P40" s="25" t="s">
        <v>83</v>
      </c>
    </row>
    <row r="41" spans="1:17" s="23" customFormat="1" ht="11.25" x14ac:dyDescent="0.2">
      <c r="A41" s="11" t="s">
        <v>29</v>
      </c>
      <c r="B41" s="27" t="s">
        <v>71</v>
      </c>
      <c r="C41" s="29">
        <v>328275963122</v>
      </c>
      <c r="D41" s="29">
        <v>7431776139</v>
      </c>
      <c r="E41" s="29">
        <v>320844186983</v>
      </c>
      <c r="F41" s="29">
        <v>320691040382</v>
      </c>
      <c r="G41" s="29">
        <v>0</v>
      </c>
      <c r="H41" s="29">
        <v>0</v>
      </c>
      <c r="I41" s="29"/>
      <c r="J41" s="29">
        <v>1142678644</v>
      </c>
      <c r="K41" s="29">
        <v>0</v>
      </c>
      <c r="L41" s="29">
        <v>266791079139</v>
      </c>
      <c r="M41" s="29"/>
      <c r="N41" s="29"/>
      <c r="O41" s="10">
        <v>52757282598.999977</v>
      </c>
      <c r="P41" s="18"/>
    </row>
    <row r="42" spans="1:17" ht="14.25" customHeight="1" x14ac:dyDescent="0.2">
      <c r="A42" s="34" t="s">
        <v>30</v>
      </c>
      <c r="B42" s="34"/>
      <c r="C42" s="8">
        <f>SUM(C12:C41)</f>
        <v>3688922020051</v>
      </c>
      <c r="D42" s="8">
        <f>SUM(D12:D41)</f>
        <v>124368137335</v>
      </c>
      <c r="E42" s="8">
        <f>SUM(E12:E41)</f>
        <v>3564553882716</v>
      </c>
      <c r="F42" s="8">
        <f>SUM(F12:F41)</f>
        <v>3563000759622</v>
      </c>
      <c r="G42" s="8">
        <f>SUM(G12:G41)</f>
        <v>1369083482</v>
      </c>
      <c r="H42" s="8">
        <f t="shared" ref="H42:J42" si="0">SUM(H12:H41)</f>
        <v>0</v>
      </c>
      <c r="I42" s="8">
        <f>SUM(I12:I41)</f>
        <v>451996572</v>
      </c>
      <c r="J42" s="8">
        <f t="shared" si="0"/>
        <v>1142678644</v>
      </c>
      <c r="K42" s="8">
        <f>SUM(K12:K41)</f>
        <v>0</v>
      </c>
      <c r="L42" s="8">
        <f>SUM(L12:L41)</f>
        <v>2474584586454</v>
      </c>
      <c r="M42" s="8">
        <f>SUM(M12:M41)</f>
        <v>422130222399</v>
      </c>
      <c r="N42" s="8"/>
      <c r="O42" s="8">
        <f>SUM(O12:O41)</f>
        <v>663322192071</v>
      </c>
      <c r="P42" s="20"/>
      <c r="Q42" s="5"/>
    </row>
    <row r="43" spans="1:17" ht="15" customHeight="1" x14ac:dyDescent="0.2"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</row>
    <row r="44" spans="1:17" ht="15" customHeight="1" x14ac:dyDescent="0.2">
      <c r="I44" s="5"/>
      <c r="J44" s="5"/>
      <c r="K44" s="5"/>
      <c r="L44" s="5"/>
      <c r="M44" s="5"/>
      <c r="N44" s="5"/>
    </row>
    <row r="45" spans="1:17" ht="15" customHeight="1" x14ac:dyDescent="0.2">
      <c r="K45" s="5"/>
    </row>
    <row r="46" spans="1:17" ht="15" customHeight="1" x14ac:dyDescent="0.2">
      <c r="L46" s="5"/>
      <c r="M46" s="5"/>
      <c r="N46" s="5"/>
    </row>
    <row r="47" spans="1:17" ht="15" customHeight="1" x14ac:dyDescent="0.2">
      <c r="L47" s="5"/>
      <c r="M47" s="5"/>
      <c r="N47" s="5"/>
    </row>
  </sheetData>
  <mergeCells count="9">
    <mergeCell ref="A42:B42"/>
    <mergeCell ref="A2:L2"/>
    <mergeCell ref="A4:L4"/>
    <mergeCell ref="A6:P6"/>
    <mergeCell ref="A10:A11"/>
    <mergeCell ref="B10:B11"/>
    <mergeCell ref="C10:E10"/>
    <mergeCell ref="F10:O10"/>
    <mergeCell ref="P10:P11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DA8F4D40DC0E4DB1BD480EFD982522" ma:contentTypeVersion="3" ma:contentTypeDescription="Crear nuevo documento." ma:contentTypeScope="" ma:versionID="cd192a6697e87ac3f419839db57e5828">
  <xsd:schema xmlns:xsd="http://www.w3.org/2001/XMLSchema" xmlns:xs="http://www.w3.org/2001/XMLSchema" xmlns:p="http://schemas.microsoft.com/office/2006/metadata/properties" xmlns:ns2="a904e863-f9c3-44e7-be1b-41a106896d87" xmlns:ns3="5b63cd12-9a8a-4e54-be72-90651e442c90" targetNamespace="http://schemas.microsoft.com/office/2006/metadata/properties" ma:root="true" ma:fieldsID="5d9d2a68c2ddee09fe11ce55bc614783" ns2:_="" ns3:_="">
    <xsd:import namespace="a904e863-f9c3-44e7-be1b-41a106896d87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iril" minOccurs="0"/>
                <xsd:element ref="ns2:szdw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04e863-f9c3-44e7-be1b-41a106896d87" elementFormDefault="qualified">
    <xsd:import namespace="http://schemas.microsoft.com/office/2006/documentManagement/types"/>
    <xsd:import namespace="http://schemas.microsoft.com/office/infopath/2007/PartnerControls"/>
    <xsd:element name="iril" ma:index="8" nillable="true" ma:displayName="Año" ma:internalName="iril">
      <xsd:simpleType>
        <xsd:restriction base="dms:Number"/>
      </xsd:simpleType>
    </xsd:element>
    <xsd:element name="szdw" ma:index="9" nillable="true" ma:displayName="Mes" ma:internalName="szdw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ril xmlns="a904e863-f9c3-44e7-be1b-41a106896d87">2025</iril>
    <szdw xmlns="a904e863-f9c3-44e7-be1b-41a106896d87">5</szdw>
  </documentManagement>
</p:properties>
</file>

<file path=customXml/itemProps1.xml><?xml version="1.0" encoding="utf-8"?>
<ds:datastoreItem xmlns:ds="http://schemas.openxmlformats.org/officeDocument/2006/customXml" ds:itemID="{73BE896B-7FA3-4855-BABC-5DB5C80A69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04e863-f9c3-44e7-be1b-41a106896d87"/>
    <ds:schemaRef ds:uri="5b63cd12-9a8a-4e54-be72-90651e442c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D707DC8-DB06-4353-B3DC-EDA93BD9DE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EF152B-D435-42D8-BDD8-A875BBE1F809}">
  <ds:schemaRefs>
    <ds:schemaRef ds:uri="http://schemas.microsoft.com/office/2006/metadata/properties"/>
    <ds:schemaRef ds:uri="http://schemas.microsoft.com/office/infopath/2007/PartnerControls"/>
    <ds:schemaRef ds:uri="a904e863-f9c3-44e7-be1b-41a106896d87"/>
  </ds:schemaRefs>
</ds:datastoreItem>
</file>

<file path=docMetadata/LabelInfo.xml><?xml version="1.0" encoding="utf-8"?>
<clbl:labelList xmlns:clbl="http://schemas.microsoft.com/office/2020/mipLabelMetadata">
  <clbl:label id="{806240d0-3ba3-4102-984c-4f5d6f1b3bc4}" enabled="0" method="" siteId="{806240d0-3ba3-4102-984c-4f5d6f1b3b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Certificacion Giro A EPS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Katherin Perez Sanchez</dc:creator>
  <cp:lastModifiedBy>Gina Paola Diaz Angulo</cp:lastModifiedBy>
  <dcterms:created xsi:type="dcterms:W3CDTF">2024-01-26T14:13:03Z</dcterms:created>
  <dcterms:modified xsi:type="dcterms:W3CDTF">2025-06-05T14:13:26Z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0x0101008FDA8F4D40DC0E4DB1BD480EFD982522</vt:lpwstr>
  </property>
</Properties>
</file>