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gina_diaz_adres_gov_co/Documents/MIS DOCUMENTOS GPDA/AÑO 2025/"/>
    </mc:Choice>
  </mc:AlternateContent>
  <xr:revisionPtr revIDLastSave="0" documentId="8_{AFBB5F72-CC5C-4684-907C-8DD541A3EE80}" xr6:coauthVersionLast="47" xr6:coauthVersionMax="47" xr10:uidLastSave="{00000000-0000-0000-0000-000000000000}"/>
  <bookViews>
    <workbookView xWindow="-120" yWindow="-120" windowWidth="29040" windowHeight="15720" tabRatio="582" xr2:uid="{00000000-000D-0000-FFFF-FFFF00000000}"/>
  </bookViews>
  <sheets>
    <sheet name="Certificacion Giro A EPS" sheetId="3" r:id="rId1"/>
  </sheets>
  <definedNames>
    <definedName name="_xlnm._FilterDatabase" localSheetId="0" hidden="1">'Certificacion Giro A EPS'!$A$8:$N$40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3" l="1"/>
  <c r="K38" i="3"/>
  <c r="M15" i="3" l="1"/>
  <c r="M37" i="3" l="1"/>
  <c r="K40" i="3"/>
  <c r="M40" i="3"/>
  <c r="J40" i="3"/>
  <c r="I40" i="3"/>
  <c r="H40" i="3"/>
  <c r="G40" i="3"/>
  <c r="F40" i="3"/>
  <c r="E40" i="3"/>
  <c r="D40" i="3"/>
  <c r="C40" i="3"/>
</calcChain>
</file>

<file path=xl/sharedStrings.xml><?xml version="1.0" encoding="utf-8"?>
<sst xmlns="http://schemas.openxmlformats.org/spreadsheetml/2006/main" count="87" uniqueCount="83">
  <si>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</si>
  <si>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</si>
  <si>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</si>
  <si>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</si>
  <si>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</si>
  <si>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</si>
  <si>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</si>
  <si>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</si>
  <si>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</si>
  <si>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</si>
  <si>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</si>
  <si>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</si>
  <si>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</si>
  <si>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</si>
  <si>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</si>
  <si>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</si>
  <si>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</si>
  <si>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</si>
  <si>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</si>
  <si>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</si>
  <si>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</si>
  <si>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</si>
  <si>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</si>
  <si>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</si>
  <si>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EPSS48</t>
  </si>
  <si>
    <t>ESS024</t>
  </si>
  <si>
    <t>ESS062</t>
  </si>
  <si>
    <t>ESS118</t>
  </si>
  <si>
    <t>ESS207</t>
  </si>
  <si>
    <t>TOTAL</t>
  </si>
  <si>
    <t>Observación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</si>
  <si>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</si>
  <si>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</si>
  <si>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</si>
  <si>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</si>
  <si>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</si>
  <si>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</si>
  <si>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</si>
  <si>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</si>
  <si>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</si>
  <si>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</si>
  <si>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Giro Directo a IPS y/o proveedores - Proceso*</t>
  </si>
  <si>
    <t>Giro Neto a EPS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</si>
  <si>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</si>
  <si>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</si>
  <si>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</si>
  <si>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</si>
  <si>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</si>
  <si>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</si>
  <si>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</si>
  <si>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</si>
  <si>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</si>
  <si>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</si>
  <si>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</si>
  <si>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</si>
  <si>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</si>
  <si>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</si>
  <si>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</si>
  <si>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</si>
  <si>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</si>
  <si>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</si>
  <si>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</si>
  <si>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</si>
  <si>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</si>
  <si>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</si>
  <si>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</si>
  <si>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MUTUAL SER</t>
  </si>
  <si>
    <t>ASMET SALUD</t>
  </si>
  <si>
    <t>EMSSANAR</t>
  </si>
  <si>
    <t>EPSS49</t>
  </si>
  <si>
    <t>Descuento reintegro de recursos - DOP</t>
  </si>
  <si>
    <t>LIQUIDACIÓN MENSUAL DE AFILIADOS - GIRO A ENTIDADES PROMOTORAS DE SALUD
AGOSTO 2025</t>
  </si>
  <si>
    <t>Del Giro Neto a EPS, no se aplicó $401.011.066, en virtud de la Resolución 2024320030015228-6 de 2024 de la SNS</t>
  </si>
  <si>
    <t>Fecha de giro: 08/08/2025</t>
  </si>
  <si>
    <t>Del "Giro Neto a EPS" no se aplicó $1.613.983.433,36 por embargo, según lo informado por tesorería.</t>
  </si>
  <si>
    <t>Del "Giro Neto a EPS" no se aplicó $122.000.000,00 por embargo, según lo informado por tesorería.</t>
  </si>
  <si>
    <t>Del "Giro Neto a EPS" no se aplicó $32.512.049.627,40 por embargo, según lo informado por tesorería.</t>
  </si>
  <si>
    <t>Fecha de giro Complemento</t>
  </si>
  <si>
    <t>Giro Directo a IPS y/o proveedores - Complemento</t>
  </si>
  <si>
    <t xml:space="preserve">Del Giro Neto a EPS, no se aplicó $30.701.627.767, en virtud de la Resolución 2023320030001459-6 del 8 de marzo 2023 de la SNS. El 25 de agosto de 2025, se aplicó giro a IPS, por valor de $28.982.519.208,00 atendiendo comunicación de la SNS 20253200101865271 del 15 de agosto de 2025, allegada a la ADRES en correo electrónico del 20 de agosto de 2025. </t>
  </si>
  <si>
    <t>Del Giro Neto a EPS, no se aplicó $185.529.236.633, en virtud de la Resolución 2023320030001433-6 del 6 de marzo 2023 de la SNS. El 13 de agosto de 2025, se aplicó giro a IPS, por valor de $160.579.852.715 atendiendo comunicación de la SNS 20253200101731861 del 30 de julio de 2025, allegada a la ADRES en correo electrónico de la misma fecha. El 2 de septiembre de 2025, se aplicó giro a tesorería, por valor de $5.888.443.678 atendiendo comunicación de la SNS 20253200101937161 del 26 de agosto de 2025, allegada a la ADRES en correo electrónico de la misma fecha, valor no girado por embargo $471.075.494,24, según lo informado por tesorería.</t>
  </si>
  <si>
    <t>Del Giro Neto a EPS, no se aplicó $211.195.101.965, en virtud de la Resolución 2023320030002757-6 del 9 de mayo de 2023 de la SNS. Del "Giro Neto a EPS" no se aplicó $16.904.590.345,56  por embargo, según lo informado por tesorería. El 15 de agosto de 2025, se aplicó giro a IPS, por valor de $182.687.889.019,00 atendiendo comunicación de la SNS 20253200101813871 del 8 de agosto de 2025, allegada a la ADRES en correo electrónico del 11 de agosto de 2025. El 15 de agosto de 2025, se aplicó giro a tesorería, por valor de $902.855.217,00 atendiendo comunicación de la SNS 20253200101813831 del 8 de agosto de 2025, allegada a la ADRES en correo electrónico del 11 de agosto de 2025. El 29 de agosto de 2025, se aplicó giro a IPS, por valor de $27.604.357.729 atendiendo comunicación de la SNS 20253200101937061 del 26 de agosto de 2025, allegada a la ADRES en correo electrónico del 27 de agosto de 2025, valor no girado por embargo $1.062.963.319,44, según lo informado por tesorería.</t>
  </si>
  <si>
    <t>15/08/2025 29/08/2025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</si>
</sst>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3" fontId="4" fillId="2" borderId="0" xfId="1" applyFont="1" applyFill="1"/>
    <xf numFmtId="43" fontId="8" fillId="2" borderId="0" xfId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wrapText="1"/>
    </xf>
    <xf numFmtId="4" fontId="10" fillId="0" borderId="0" xfId="0" applyNumberFormat="1" applyFont="1"/>
    <xf numFmtId="43" fontId="6" fillId="3" borderId="1" xfId="5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43" fontId="4" fillId="2" borderId="1" xfId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 xr:uid="{81738806-333A-476D-B6EC-58EA033D5198}"/>
    <cellStyle name="Millares 3" xfId="5" xr:uid="{C6FFBF4C-26FE-400E-AC70-6626363193A1}"/>
    <cellStyle name="Millares 9" xfId="2" xr:uid="{53B66E1E-C0A5-4C79-8CFF-9113CA9AF283}"/>
    <cellStyle name="Millares 9 2" xfId="4" xr:uid="{B54EC228-9267-41B3-AFE6-127F7F9AB9E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0</xdr:row>
      <xdr:rowOff>0</xdr:rowOff>
    </xdr:from>
    <xdr:to>
      <xdr:col>1</xdr:col>
      <xdr:colOff>829627</xdr:colOff>
      <xdr:row>5</xdr:row>
      <xdr:rowOff>103210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F9149-8E65-4F54-BC09-A351BC62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190500"/>
          <a:ext cx="1215919" cy="1232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7F6B-7336-403E-B6B1-A0002F0070C5}">
  <dimension ref="A1:N45"/>
  <sheetViews>
    <sheetView showGridLines="0" tabSelected="1" zoomScaleNormal="100" workbookViewId="0">
      <selection activeCell="A8" sqref="A8:A9"/>
    </sheetView>
  </sheetViews>
  <sheetFormatPr baseColWidth="10" defaultColWidth="11.42578125" defaultRowHeight="15" customHeight="1" x14ac:dyDescent="0.2"/>
  <cols>
    <col min="1" max="1" width="9.28515625" style="1" customWidth="1"/>
    <col min="2" max="2" width="19.42578125" style="1" customWidth="1"/>
    <col min="3" max="5" width="17.42578125" style="1" customWidth="1"/>
    <col min="6" max="7" width="18.85546875" style="1" customWidth="1"/>
    <col min="8" max="8" width="17.140625" style="1" customWidth="1"/>
    <col min="9" max="9" width="17.140625" style="17" customWidth="1"/>
    <col min="10" max="11" width="20.140625" style="1" customWidth="1"/>
    <col min="12" max="12" width="12.28515625" style="1" bestFit="1" customWidth="1"/>
    <col min="13" max="13" width="17.140625" style="1" customWidth="1"/>
    <col min="14" max="14" width="74" style="1" bestFit="1" customWidth="1"/>
    <col min="15" max="16384" width="11.42578125" style="1"/>
  </cols>
  <sheetData>
    <row r="1" spans="1:14" ht="15.75" customHeight="1" x14ac:dyDescent="0.2">
      <c r="A1" s="3"/>
      <c r="B1" s="3"/>
      <c r="C1" s="4"/>
      <c r="D1" s="4"/>
      <c r="E1" s="4"/>
      <c r="F1" s="4"/>
      <c r="G1" s="4"/>
      <c r="H1" s="4"/>
      <c r="I1" s="26"/>
      <c r="J1" s="4"/>
      <c r="K1" s="4"/>
      <c r="L1" s="4"/>
      <c r="M1" s="4"/>
      <c r="N1" s="4"/>
    </row>
    <row r="2" spans="1:14" ht="15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.75" customHeight="1" x14ac:dyDescent="0.2">
      <c r="C3" s="2"/>
      <c r="D3" s="2"/>
      <c r="E3" s="2"/>
      <c r="F3" s="2"/>
      <c r="G3" s="2"/>
      <c r="H3" s="2"/>
      <c r="I3" s="25"/>
      <c r="J3" s="2"/>
      <c r="K3" s="2"/>
      <c r="L3" s="2"/>
      <c r="M3" s="2"/>
      <c r="N3" s="2"/>
    </row>
    <row r="4" spans="1:14" s="9" customFormat="1" ht="27" customHeight="1" x14ac:dyDescent="0.2">
      <c r="A4" s="47" t="s">
        <v>71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15" customHeight="1" x14ac:dyDescent="0.2">
      <c r="A5" s="6"/>
      <c r="C5" s="2"/>
      <c r="D5" s="2"/>
      <c r="E5" s="2"/>
      <c r="F5" s="2"/>
      <c r="G5" s="2"/>
      <c r="H5" s="2"/>
      <c r="I5" s="25"/>
      <c r="J5" s="2"/>
      <c r="K5" s="2"/>
      <c r="L5" s="2"/>
      <c r="M5" s="2"/>
      <c r="N5" s="25"/>
    </row>
    <row r="6" spans="1:14" s="14" customFormat="1" ht="15" customHeight="1" x14ac:dyDescent="0.2">
      <c r="A6" s="6" t="s">
        <v>73</v>
      </c>
      <c r="B6" s="10"/>
      <c r="C6" s="11"/>
      <c r="D6" s="12"/>
      <c r="E6" s="12"/>
      <c r="F6" s="13"/>
      <c r="G6" s="13"/>
      <c r="H6" s="13"/>
      <c r="I6" s="13"/>
      <c r="J6" s="13"/>
      <c r="K6" s="13"/>
      <c r="L6" s="13"/>
      <c r="M6" s="13"/>
      <c r="N6" s="13"/>
    </row>
    <row r="7" spans="1:14" s="14" customFormat="1" ht="9.75" customHeight="1" x14ac:dyDescent="0.2">
      <c r="A7" s="6"/>
      <c r="B7" s="10"/>
      <c r="C7" s="11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</row>
    <row r="8" spans="1:14" s="9" customFormat="1" ht="21.75" customHeight="1" x14ac:dyDescent="0.2">
      <c r="A8" s="48" t="s">
        <v>31</v>
      </c>
      <c r="B8" s="50" t="s">
        <v>32</v>
      </c>
      <c r="C8" s="51" t="s">
        <v>33</v>
      </c>
      <c r="D8" s="51"/>
      <c r="E8" s="51"/>
      <c r="F8" s="52" t="s">
        <v>34</v>
      </c>
      <c r="G8" s="53"/>
      <c r="H8" s="53"/>
      <c r="I8" s="53"/>
      <c r="J8" s="53"/>
      <c r="K8" s="53"/>
      <c r="L8" s="53"/>
      <c r="M8" s="53"/>
      <c r="N8" s="53"/>
    </row>
    <row r="9" spans="1:14" s="9" customFormat="1" ht="40.5" customHeight="1" x14ac:dyDescent="0.2">
      <c r="A9" s="49"/>
      <c r="B9" s="50"/>
      <c r="C9" s="8" t="s">
        <v>35</v>
      </c>
      <c r="D9" s="8" t="s">
        <v>36</v>
      </c>
      <c r="E9" s="8" t="s">
        <v>37</v>
      </c>
      <c r="F9" s="8" t="s">
        <v>38</v>
      </c>
      <c r="G9" s="8" t="s">
        <v>39</v>
      </c>
      <c r="H9" s="8" t="s">
        <v>40</v>
      </c>
      <c r="I9" s="8" t="s">
        <v>70</v>
      </c>
      <c r="J9" s="8" t="s">
        <v>41</v>
      </c>
      <c r="K9" s="30" t="s">
        <v>78</v>
      </c>
      <c r="L9" s="30" t="s">
        <v>77</v>
      </c>
      <c r="M9" s="8" t="s">
        <v>42</v>
      </c>
      <c r="N9" s="21" t="s">
        <v>30</v>
      </c>
    </row>
    <row r="10" spans="1:14" s="17" customFormat="1" ht="11.25" x14ac:dyDescent="0.2">
      <c r="A10" s="15" t="s">
        <v>0</v>
      </c>
      <c r="B10" s="20" t="s">
        <v>43</v>
      </c>
      <c r="C10" s="22">
        <v>46107923677</v>
      </c>
      <c r="D10" s="22">
        <v>1154302299</v>
      </c>
      <c r="E10" s="22">
        <v>44953621378</v>
      </c>
      <c r="F10" s="22">
        <v>44944876450</v>
      </c>
      <c r="G10" s="22">
        <v>133668592</v>
      </c>
      <c r="H10" s="22">
        <v>0</v>
      </c>
      <c r="I10" s="22">
        <v>0</v>
      </c>
      <c r="J10" s="22">
        <v>30306165898</v>
      </c>
      <c r="K10" s="22"/>
      <c r="L10" s="22"/>
      <c r="M10" s="22">
        <v>14505041960</v>
      </c>
      <c r="N10" s="34"/>
    </row>
    <row r="11" spans="1:14" s="17" customFormat="1" ht="11.25" x14ac:dyDescent="0.2">
      <c r="A11" s="15" t="s">
        <v>1</v>
      </c>
      <c r="B11" s="20" t="s">
        <v>44</v>
      </c>
      <c r="C11" s="22">
        <v>33107206063</v>
      </c>
      <c r="D11" s="22">
        <v>525910987</v>
      </c>
      <c r="E11" s="22">
        <v>32581295076</v>
      </c>
      <c r="F11" s="22">
        <v>32296676245</v>
      </c>
      <c r="G11" s="22">
        <v>33556071</v>
      </c>
      <c r="H11" s="22">
        <v>0</v>
      </c>
      <c r="I11" s="22">
        <v>0</v>
      </c>
      <c r="J11" s="22">
        <v>26172016565</v>
      </c>
      <c r="K11" s="22"/>
      <c r="L11" s="22"/>
      <c r="M11" s="22">
        <v>6091103609</v>
      </c>
      <c r="N11" s="34"/>
    </row>
    <row r="12" spans="1:14" s="17" customFormat="1" ht="11.25" x14ac:dyDescent="0.2">
      <c r="A12" s="15" t="s">
        <v>2</v>
      </c>
      <c r="B12" s="20" t="s">
        <v>45</v>
      </c>
      <c r="C12" s="22">
        <v>172267399143</v>
      </c>
      <c r="D12" s="22">
        <v>5924978101</v>
      </c>
      <c r="E12" s="22">
        <v>166342421042</v>
      </c>
      <c r="F12" s="22">
        <v>166226161587</v>
      </c>
      <c r="G12" s="22">
        <v>124532242</v>
      </c>
      <c r="H12" s="22">
        <v>0</v>
      </c>
      <c r="I12" s="22">
        <v>0</v>
      </c>
      <c r="J12" s="22">
        <v>145730472847</v>
      </c>
      <c r="K12" s="22"/>
      <c r="L12" s="22"/>
      <c r="M12" s="22">
        <v>20371156498</v>
      </c>
      <c r="N12" s="35"/>
    </row>
    <row r="13" spans="1:14" s="17" customFormat="1" ht="11.25" x14ac:dyDescent="0.2">
      <c r="A13" s="15" t="s">
        <v>3</v>
      </c>
      <c r="B13" s="20" t="s">
        <v>46</v>
      </c>
      <c r="C13" s="22">
        <v>19549018449</v>
      </c>
      <c r="D13" s="22">
        <v>683860468</v>
      </c>
      <c r="E13" s="22">
        <v>18865157981</v>
      </c>
      <c r="F13" s="22">
        <v>18735578205</v>
      </c>
      <c r="G13" s="22">
        <v>0</v>
      </c>
      <c r="H13" s="22">
        <v>0</v>
      </c>
      <c r="I13" s="22">
        <v>0</v>
      </c>
      <c r="J13" s="22">
        <v>11909421243</v>
      </c>
      <c r="K13" s="22"/>
      <c r="L13" s="22"/>
      <c r="M13" s="22">
        <v>6826156962</v>
      </c>
      <c r="N13" s="34"/>
    </row>
    <row r="14" spans="1:14" s="17" customFormat="1" ht="11.25" x14ac:dyDescent="0.2">
      <c r="A14" s="15" t="s">
        <v>4</v>
      </c>
      <c r="B14" s="20" t="s">
        <v>47</v>
      </c>
      <c r="C14" s="22">
        <v>21242166831</v>
      </c>
      <c r="D14" s="22">
        <v>803802901</v>
      </c>
      <c r="E14" s="22">
        <v>20438363930</v>
      </c>
      <c r="F14" s="22">
        <v>20438363526</v>
      </c>
      <c r="G14" s="22">
        <v>0</v>
      </c>
      <c r="H14" s="22">
        <v>11533595</v>
      </c>
      <c r="I14" s="22">
        <v>0</v>
      </c>
      <c r="J14" s="22">
        <v>17507904809</v>
      </c>
      <c r="K14" s="22"/>
      <c r="L14" s="22"/>
      <c r="M14" s="22">
        <v>2918925122</v>
      </c>
      <c r="N14" s="36"/>
    </row>
    <row r="15" spans="1:14" s="18" customFormat="1" ht="45" x14ac:dyDescent="0.25">
      <c r="A15" s="41" t="s">
        <v>5</v>
      </c>
      <c r="B15" s="20" t="s">
        <v>48</v>
      </c>
      <c r="C15" s="40">
        <v>35213029991</v>
      </c>
      <c r="D15" s="40">
        <v>1661377547</v>
      </c>
      <c r="E15" s="40">
        <v>33551652444</v>
      </c>
      <c r="F15" s="40">
        <v>33540573408</v>
      </c>
      <c r="G15" s="40">
        <v>0</v>
      </c>
      <c r="H15" s="40">
        <v>21903241</v>
      </c>
      <c r="I15" s="40">
        <v>0</v>
      </c>
      <c r="J15" s="40">
        <v>0</v>
      </c>
      <c r="K15" s="40">
        <v>28982519208</v>
      </c>
      <c r="L15" s="42">
        <v>45894</v>
      </c>
      <c r="M15" s="40">
        <f>33518670167-K15</f>
        <v>4536150959</v>
      </c>
      <c r="N15" s="39" t="s">
        <v>79</v>
      </c>
    </row>
    <row r="16" spans="1:14" s="17" customFormat="1" ht="11.25" x14ac:dyDescent="0.2">
      <c r="A16" s="15" t="s">
        <v>6</v>
      </c>
      <c r="B16" s="20" t="s">
        <v>49</v>
      </c>
      <c r="C16" s="22">
        <v>30961139784</v>
      </c>
      <c r="D16" s="22">
        <v>10786346867</v>
      </c>
      <c r="E16" s="22">
        <v>20174792917</v>
      </c>
      <c r="F16" s="22">
        <v>20174792917</v>
      </c>
      <c r="G16" s="22">
        <v>13626090</v>
      </c>
      <c r="H16" s="22">
        <v>0</v>
      </c>
      <c r="I16" s="22">
        <v>0</v>
      </c>
      <c r="J16" s="22">
        <v>6514871923</v>
      </c>
      <c r="K16" s="22"/>
      <c r="L16" s="22"/>
      <c r="M16" s="22">
        <v>13646294904</v>
      </c>
      <c r="N16" s="37" t="s">
        <v>74</v>
      </c>
    </row>
    <row r="17" spans="1:14" s="17" customFormat="1" ht="11.25" x14ac:dyDescent="0.2">
      <c r="A17" s="15" t="s">
        <v>7</v>
      </c>
      <c r="B17" s="20" t="s">
        <v>50</v>
      </c>
      <c r="C17" s="22">
        <v>38258316499</v>
      </c>
      <c r="D17" s="22">
        <v>1704682032</v>
      </c>
      <c r="E17" s="22">
        <v>36553634467</v>
      </c>
      <c r="F17" s="22">
        <v>36535348225</v>
      </c>
      <c r="G17" s="22">
        <v>0</v>
      </c>
      <c r="H17" s="22">
        <v>0</v>
      </c>
      <c r="I17" s="22">
        <v>0</v>
      </c>
      <c r="J17" s="22">
        <v>16611309319</v>
      </c>
      <c r="K17" s="22"/>
      <c r="L17" s="22"/>
      <c r="M17" s="22">
        <v>19924038906</v>
      </c>
      <c r="N17" s="34"/>
    </row>
    <row r="18" spans="1:14" s="17" customFormat="1" ht="11.25" x14ac:dyDescent="0.2">
      <c r="A18" s="15" t="s">
        <v>8</v>
      </c>
      <c r="B18" s="20" t="s">
        <v>51</v>
      </c>
      <c r="C18" s="22">
        <v>57931990400</v>
      </c>
      <c r="D18" s="22">
        <v>1250897331</v>
      </c>
      <c r="E18" s="22">
        <v>56681093069</v>
      </c>
      <c r="F18" s="22">
        <v>56681093069</v>
      </c>
      <c r="G18" s="22">
        <v>0</v>
      </c>
      <c r="H18" s="22">
        <v>0</v>
      </c>
      <c r="I18" s="22">
        <v>0</v>
      </c>
      <c r="J18" s="22">
        <v>36581591376</v>
      </c>
      <c r="K18" s="22"/>
      <c r="L18" s="22"/>
      <c r="M18" s="22">
        <v>20099501693</v>
      </c>
      <c r="N18" s="34"/>
    </row>
    <row r="19" spans="1:14" s="17" customFormat="1" ht="11.25" x14ac:dyDescent="0.2">
      <c r="A19" s="15" t="s">
        <v>9</v>
      </c>
      <c r="B19" s="20" t="s">
        <v>52</v>
      </c>
      <c r="C19" s="22">
        <v>14738896645</v>
      </c>
      <c r="D19" s="22">
        <v>422882936</v>
      </c>
      <c r="E19" s="22">
        <v>14316013709</v>
      </c>
      <c r="F19" s="22">
        <v>14316013709</v>
      </c>
      <c r="G19" s="22">
        <v>0</v>
      </c>
      <c r="H19" s="22">
        <v>3594887</v>
      </c>
      <c r="I19" s="22">
        <v>0</v>
      </c>
      <c r="J19" s="22">
        <v>13337500992</v>
      </c>
      <c r="K19" s="22"/>
      <c r="L19" s="22"/>
      <c r="M19" s="22">
        <v>974917830</v>
      </c>
      <c r="N19" s="37" t="s">
        <v>75</v>
      </c>
    </row>
    <row r="20" spans="1:14" s="17" customFormat="1" ht="11.25" x14ac:dyDescent="0.2">
      <c r="A20" s="15" t="s">
        <v>10</v>
      </c>
      <c r="B20" s="20" t="s">
        <v>53</v>
      </c>
      <c r="C20" s="22">
        <v>973848133</v>
      </c>
      <c r="D20" s="22">
        <v>28169373</v>
      </c>
      <c r="E20" s="22">
        <v>945678760</v>
      </c>
      <c r="F20" s="22">
        <v>945678760</v>
      </c>
      <c r="G20" s="22">
        <v>0</v>
      </c>
      <c r="H20" s="22">
        <v>0</v>
      </c>
      <c r="I20" s="22">
        <v>0</v>
      </c>
      <c r="J20" s="22">
        <v>127045693</v>
      </c>
      <c r="K20" s="22"/>
      <c r="L20" s="22"/>
      <c r="M20" s="22">
        <v>818633067</v>
      </c>
      <c r="N20" s="34"/>
    </row>
    <row r="21" spans="1:14" s="17" customFormat="1" ht="11.25" x14ac:dyDescent="0.2">
      <c r="A21" s="15" t="s">
        <v>11</v>
      </c>
      <c r="B21" s="20" t="s">
        <v>54</v>
      </c>
      <c r="C21" s="22">
        <v>213681662186</v>
      </c>
      <c r="D21" s="22">
        <v>10318268071</v>
      </c>
      <c r="E21" s="22">
        <v>203363394115</v>
      </c>
      <c r="F21" s="22">
        <v>203291523646</v>
      </c>
      <c r="G21" s="22">
        <v>0</v>
      </c>
      <c r="H21" s="22">
        <v>0</v>
      </c>
      <c r="I21" s="22">
        <v>0</v>
      </c>
      <c r="J21" s="22">
        <v>132375206918</v>
      </c>
      <c r="K21" s="22"/>
      <c r="L21" s="22"/>
      <c r="M21" s="22">
        <v>70916316728</v>
      </c>
      <c r="N21" s="34"/>
    </row>
    <row r="22" spans="1:14" s="17" customFormat="1" ht="11.25" x14ac:dyDescent="0.2">
      <c r="A22" s="15" t="s">
        <v>12</v>
      </c>
      <c r="B22" s="20" t="s">
        <v>55</v>
      </c>
      <c r="C22" s="22">
        <v>198941134487</v>
      </c>
      <c r="D22" s="22">
        <v>6771260205</v>
      </c>
      <c r="E22" s="22">
        <v>192169874282</v>
      </c>
      <c r="F22" s="22">
        <v>192083318790</v>
      </c>
      <c r="G22" s="22">
        <v>0</v>
      </c>
      <c r="H22" s="22">
        <v>0</v>
      </c>
      <c r="I22" s="22">
        <v>0</v>
      </c>
      <c r="J22" s="22">
        <v>157428608738</v>
      </c>
      <c r="K22" s="22"/>
      <c r="L22" s="22"/>
      <c r="M22" s="22">
        <v>34654710052</v>
      </c>
      <c r="N22" s="16"/>
    </row>
    <row r="23" spans="1:14" s="17" customFormat="1" ht="11.25" x14ac:dyDescent="0.2">
      <c r="A23" s="15" t="s">
        <v>13</v>
      </c>
      <c r="B23" s="20" t="s">
        <v>56</v>
      </c>
      <c r="C23" s="22">
        <v>38634904523</v>
      </c>
      <c r="D23" s="22">
        <v>2013998959</v>
      </c>
      <c r="E23" s="22">
        <v>36620905564</v>
      </c>
      <c r="F23" s="22">
        <v>36619973337</v>
      </c>
      <c r="G23" s="22">
        <v>0</v>
      </c>
      <c r="H23" s="22">
        <v>0</v>
      </c>
      <c r="I23" s="22">
        <v>0</v>
      </c>
      <c r="J23" s="22">
        <v>14754399281</v>
      </c>
      <c r="K23" s="22"/>
      <c r="L23" s="22"/>
      <c r="M23" s="22">
        <v>21865574056</v>
      </c>
      <c r="N23" s="34"/>
    </row>
    <row r="24" spans="1:14" s="17" customFormat="1" ht="11.25" x14ac:dyDescent="0.2">
      <c r="A24" s="15" t="s">
        <v>14</v>
      </c>
      <c r="B24" s="20" t="s">
        <v>57</v>
      </c>
      <c r="C24" s="22">
        <v>119383768946</v>
      </c>
      <c r="D24" s="22">
        <v>8762233513</v>
      </c>
      <c r="E24" s="22">
        <v>110621535433</v>
      </c>
      <c r="F24" s="22">
        <v>110601194031</v>
      </c>
      <c r="G24" s="22">
        <v>0</v>
      </c>
      <c r="H24" s="22">
        <v>0</v>
      </c>
      <c r="I24" s="22">
        <v>0</v>
      </c>
      <c r="J24" s="22">
        <v>54867674426</v>
      </c>
      <c r="K24" s="22"/>
      <c r="L24" s="22"/>
      <c r="M24" s="22">
        <v>55733519605</v>
      </c>
      <c r="N24" s="34"/>
    </row>
    <row r="25" spans="1:14" s="17" customFormat="1" ht="11.25" x14ac:dyDescent="0.2">
      <c r="A25" s="15" t="s">
        <v>15</v>
      </c>
      <c r="B25" s="20" t="s">
        <v>58</v>
      </c>
      <c r="C25" s="22">
        <v>10330351681</v>
      </c>
      <c r="D25" s="22">
        <v>406145288</v>
      </c>
      <c r="E25" s="22">
        <v>9924206393</v>
      </c>
      <c r="F25" s="22">
        <v>9923329419</v>
      </c>
      <c r="G25" s="22">
        <v>0</v>
      </c>
      <c r="H25" s="22">
        <v>0</v>
      </c>
      <c r="I25" s="22">
        <v>0</v>
      </c>
      <c r="J25" s="22">
        <v>5162876144</v>
      </c>
      <c r="K25" s="22"/>
      <c r="L25" s="22"/>
      <c r="M25" s="22">
        <v>4760453275</v>
      </c>
      <c r="N25" s="34"/>
    </row>
    <row r="26" spans="1:14" s="17" customFormat="1" ht="11.25" x14ac:dyDescent="0.2">
      <c r="A26" s="15" t="s">
        <v>16</v>
      </c>
      <c r="B26" s="20" t="s">
        <v>59</v>
      </c>
      <c r="C26" s="22">
        <v>120980268224</v>
      </c>
      <c r="D26" s="22">
        <v>8058303238</v>
      </c>
      <c r="E26" s="22">
        <v>112921964986</v>
      </c>
      <c r="F26" s="22">
        <v>112906827403</v>
      </c>
      <c r="G26" s="22">
        <v>0</v>
      </c>
      <c r="H26" s="22">
        <v>0</v>
      </c>
      <c r="I26" s="22">
        <v>0</v>
      </c>
      <c r="J26" s="22">
        <v>98258282028</v>
      </c>
      <c r="K26" s="22"/>
      <c r="L26" s="22"/>
      <c r="M26" s="22">
        <v>14648545375</v>
      </c>
      <c r="N26" s="34"/>
    </row>
    <row r="27" spans="1:14" s="17" customFormat="1" ht="11.25" x14ac:dyDescent="0.2">
      <c r="A27" s="15" t="s">
        <v>17</v>
      </c>
      <c r="B27" s="20" t="s">
        <v>60</v>
      </c>
      <c r="C27" s="22">
        <v>25131204852</v>
      </c>
      <c r="D27" s="22">
        <v>1458514675</v>
      </c>
      <c r="E27" s="22">
        <v>23672690177</v>
      </c>
      <c r="F27" s="22">
        <v>23670537322</v>
      </c>
      <c r="G27" s="22">
        <v>65522103</v>
      </c>
      <c r="H27" s="22">
        <v>0</v>
      </c>
      <c r="I27" s="22">
        <v>0</v>
      </c>
      <c r="J27" s="22">
        <v>19939396117</v>
      </c>
      <c r="K27" s="22"/>
      <c r="L27" s="22"/>
      <c r="M27" s="22">
        <v>3665619102</v>
      </c>
      <c r="N27" s="34"/>
    </row>
    <row r="28" spans="1:14" s="17" customFormat="1" ht="11.25" x14ac:dyDescent="0.2">
      <c r="A28" s="15" t="s">
        <v>18</v>
      </c>
      <c r="B28" s="20" t="s">
        <v>61</v>
      </c>
      <c r="C28" s="22">
        <v>168762640337</v>
      </c>
      <c r="D28" s="22">
        <v>4592912520</v>
      </c>
      <c r="E28" s="22">
        <v>164169727817</v>
      </c>
      <c r="F28" s="22">
        <v>164167234514</v>
      </c>
      <c r="G28" s="22">
        <v>101288133</v>
      </c>
      <c r="H28" s="22">
        <v>0</v>
      </c>
      <c r="I28" s="22">
        <v>5670652</v>
      </c>
      <c r="J28" s="22">
        <v>134461481393</v>
      </c>
      <c r="K28" s="22"/>
      <c r="L28" s="22"/>
      <c r="M28" s="22">
        <v>29598794336</v>
      </c>
      <c r="N28" s="36"/>
    </row>
    <row r="29" spans="1:14" s="17" customFormat="1" ht="11.25" x14ac:dyDescent="0.2">
      <c r="A29" s="23" t="s">
        <v>19</v>
      </c>
      <c r="B29" s="20" t="s">
        <v>62</v>
      </c>
      <c r="C29" s="22">
        <v>194399940633</v>
      </c>
      <c r="D29" s="22">
        <v>10093451916</v>
      </c>
      <c r="E29" s="22">
        <v>184306488717</v>
      </c>
      <c r="F29" s="22">
        <v>184237960512</v>
      </c>
      <c r="G29" s="24">
        <v>0</v>
      </c>
      <c r="H29" s="24">
        <v>0</v>
      </c>
      <c r="I29" s="24">
        <v>0</v>
      </c>
      <c r="J29" s="22">
        <v>146947948020</v>
      </c>
      <c r="K29" s="22"/>
      <c r="L29" s="22"/>
      <c r="M29" s="22">
        <v>37290012492</v>
      </c>
      <c r="N29" s="38"/>
    </row>
    <row r="30" spans="1:14" s="17" customFormat="1" ht="11.25" x14ac:dyDescent="0.2">
      <c r="A30" s="15" t="s">
        <v>20</v>
      </c>
      <c r="B30" s="20" t="s">
        <v>63</v>
      </c>
      <c r="C30" s="22">
        <v>231983263564</v>
      </c>
      <c r="D30" s="22">
        <v>5587806973</v>
      </c>
      <c r="E30" s="22">
        <v>226395456591</v>
      </c>
      <c r="F30" s="22">
        <v>226395456543</v>
      </c>
      <c r="G30" s="22">
        <v>0</v>
      </c>
      <c r="H30" s="22">
        <v>0</v>
      </c>
      <c r="I30" s="22">
        <v>0</v>
      </c>
      <c r="J30" s="22">
        <v>210426417245</v>
      </c>
      <c r="K30" s="22"/>
      <c r="L30" s="22"/>
      <c r="M30" s="22">
        <v>15969039298</v>
      </c>
      <c r="N30" s="34"/>
    </row>
    <row r="31" spans="1:14" s="17" customFormat="1" ht="11.25" x14ac:dyDescent="0.2">
      <c r="A31" s="15" t="s">
        <v>21</v>
      </c>
      <c r="B31" s="20" t="s">
        <v>62</v>
      </c>
      <c r="C31" s="22">
        <v>745831649231</v>
      </c>
      <c r="D31" s="22">
        <v>17638064664</v>
      </c>
      <c r="E31" s="22">
        <v>728193584567</v>
      </c>
      <c r="F31" s="22">
        <v>727878474512</v>
      </c>
      <c r="G31" s="22">
        <v>212099538</v>
      </c>
      <c r="H31" s="22">
        <v>0</v>
      </c>
      <c r="I31" s="22">
        <v>0</v>
      </c>
      <c r="J31" s="22">
        <v>586632163178</v>
      </c>
      <c r="K31" s="22"/>
      <c r="L31" s="22"/>
      <c r="M31" s="22">
        <v>141034211796</v>
      </c>
      <c r="N31" s="37" t="s">
        <v>76</v>
      </c>
    </row>
    <row r="32" spans="1:14" s="17" customFormat="1" ht="22.5" x14ac:dyDescent="0.2">
      <c r="A32" s="15" t="s">
        <v>22</v>
      </c>
      <c r="B32" s="20" t="s">
        <v>64</v>
      </c>
      <c r="C32" s="22">
        <v>4983008677</v>
      </c>
      <c r="D32" s="22">
        <v>664663851</v>
      </c>
      <c r="E32" s="22">
        <v>4318344826</v>
      </c>
      <c r="F32" s="22">
        <v>4311780146</v>
      </c>
      <c r="G32" s="22">
        <v>723549</v>
      </c>
      <c r="H32" s="22">
        <v>0</v>
      </c>
      <c r="I32" s="22">
        <v>0</v>
      </c>
      <c r="J32" s="22">
        <v>3910045531</v>
      </c>
      <c r="K32" s="22"/>
      <c r="L32" s="22"/>
      <c r="M32" s="22">
        <v>401011066</v>
      </c>
      <c r="N32" s="36" t="s">
        <v>72</v>
      </c>
    </row>
    <row r="33" spans="1:14" s="17" customFormat="1" ht="11.25" x14ac:dyDescent="0.2">
      <c r="A33" s="15" t="s">
        <v>23</v>
      </c>
      <c r="B33" s="20" t="s">
        <v>65</v>
      </c>
      <c r="C33" s="22">
        <v>2957386196</v>
      </c>
      <c r="D33" s="22">
        <v>105230219</v>
      </c>
      <c r="E33" s="22">
        <v>2852155977</v>
      </c>
      <c r="F33" s="22">
        <v>2852155977</v>
      </c>
      <c r="G33" s="22">
        <v>10691533</v>
      </c>
      <c r="H33" s="22">
        <v>0</v>
      </c>
      <c r="I33" s="22">
        <v>0</v>
      </c>
      <c r="J33" s="22">
        <v>51251663</v>
      </c>
      <c r="K33" s="22"/>
      <c r="L33" s="22"/>
      <c r="M33" s="22">
        <v>2790212781</v>
      </c>
      <c r="N33" s="34"/>
    </row>
    <row r="34" spans="1:14" s="17" customFormat="1" ht="11.25" x14ac:dyDescent="0.2">
      <c r="A34" s="15" t="s">
        <v>24</v>
      </c>
      <c r="B34" s="20" t="s">
        <v>66</v>
      </c>
      <c r="C34" s="22">
        <v>4112559895</v>
      </c>
      <c r="D34" s="22">
        <v>398808940</v>
      </c>
      <c r="E34" s="22">
        <v>3713750955</v>
      </c>
      <c r="F34" s="22">
        <v>3711857849</v>
      </c>
      <c r="G34" s="22">
        <v>0</v>
      </c>
      <c r="H34" s="22">
        <v>0</v>
      </c>
      <c r="I34" s="22">
        <v>0</v>
      </c>
      <c r="J34" s="22">
        <v>1442008101</v>
      </c>
      <c r="K34" s="22"/>
      <c r="L34" s="22"/>
      <c r="M34" s="22">
        <v>2269849748</v>
      </c>
      <c r="N34" s="34"/>
    </row>
    <row r="35" spans="1:14" s="17" customFormat="1" ht="11.25" x14ac:dyDescent="0.2">
      <c r="A35" s="15" t="s">
        <v>69</v>
      </c>
      <c r="B35" s="20" t="s">
        <v>65</v>
      </c>
      <c r="C35" s="22">
        <v>4435682</v>
      </c>
      <c r="D35" s="22">
        <v>305968</v>
      </c>
      <c r="E35" s="22">
        <v>4129714</v>
      </c>
      <c r="F35" s="22">
        <v>4129714</v>
      </c>
      <c r="G35" s="22">
        <v>0</v>
      </c>
      <c r="H35" s="22">
        <v>0</v>
      </c>
      <c r="I35" s="22">
        <v>0</v>
      </c>
      <c r="J35" s="22">
        <v>0</v>
      </c>
      <c r="K35" s="22"/>
      <c r="L35" s="22"/>
      <c r="M35" s="22">
        <v>4129714</v>
      </c>
      <c r="N35" s="34"/>
    </row>
    <row r="36" spans="1:14" s="17" customFormat="1" ht="11.25" x14ac:dyDescent="0.2">
      <c r="A36" s="15" t="s">
        <v>25</v>
      </c>
      <c r="B36" s="20" t="s">
        <v>64</v>
      </c>
      <c r="C36" s="22">
        <v>424611285906</v>
      </c>
      <c r="D36" s="22">
        <v>11680135336</v>
      </c>
      <c r="E36" s="22">
        <v>412931150570</v>
      </c>
      <c r="F36" s="22">
        <v>412663601478</v>
      </c>
      <c r="G36" s="22">
        <v>182982343</v>
      </c>
      <c r="H36" s="22">
        <v>414964849</v>
      </c>
      <c r="I36" s="22">
        <v>0</v>
      </c>
      <c r="J36" s="22">
        <v>337620966422</v>
      </c>
      <c r="K36" s="22"/>
      <c r="L36" s="22"/>
      <c r="M36" s="22">
        <v>74444687864</v>
      </c>
      <c r="N36" s="19"/>
    </row>
    <row r="37" spans="1:14" s="32" customFormat="1" ht="78.75" x14ac:dyDescent="0.25">
      <c r="A37" s="20" t="s">
        <v>26</v>
      </c>
      <c r="B37" s="20" t="s">
        <v>67</v>
      </c>
      <c r="C37" s="33">
        <v>206747243873</v>
      </c>
      <c r="D37" s="33">
        <v>4663442905</v>
      </c>
      <c r="E37" s="33">
        <v>202083800968</v>
      </c>
      <c r="F37" s="33">
        <v>202069016143</v>
      </c>
      <c r="G37" s="33">
        <v>0</v>
      </c>
      <c r="H37" s="33">
        <v>0</v>
      </c>
      <c r="I37" s="33">
        <v>0</v>
      </c>
      <c r="J37" s="33">
        <v>0</v>
      </c>
      <c r="K37" s="33">
        <v>160579852715</v>
      </c>
      <c r="L37" s="31">
        <v>45882</v>
      </c>
      <c r="M37" s="33">
        <f>202069016143-K37</f>
        <v>41489163428</v>
      </c>
      <c r="N37" s="19" t="s">
        <v>80</v>
      </c>
    </row>
    <row r="38" spans="1:14" s="18" customFormat="1" ht="123.75" x14ac:dyDescent="0.25">
      <c r="A38" s="41" t="s">
        <v>27</v>
      </c>
      <c r="B38" s="20" t="s">
        <v>68</v>
      </c>
      <c r="C38" s="40">
        <v>235012947001</v>
      </c>
      <c r="D38" s="40">
        <v>4799909600</v>
      </c>
      <c r="E38" s="40">
        <v>230213037401</v>
      </c>
      <c r="F38" s="40">
        <v>230213037401</v>
      </c>
      <c r="G38" s="40">
        <v>216899675</v>
      </c>
      <c r="H38" s="40">
        <v>0</v>
      </c>
      <c r="I38" s="40">
        <v>0</v>
      </c>
      <c r="J38" s="40">
        <v>0</v>
      </c>
      <c r="K38" s="40">
        <f>182687889019+27604357729</f>
        <v>210292246748</v>
      </c>
      <c r="L38" s="43" t="s">
        <v>82</v>
      </c>
      <c r="M38" s="40">
        <f>229996137726-K38</f>
        <v>19703890978</v>
      </c>
      <c r="N38" s="19" t="s">
        <v>81</v>
      </c>
    </row>
    <row r="39" spans="1:14" s="18" customFormat="1" ht="11.25" x14ac:dyDescent="0.2">
      <c r="A39" s="15" t="s">
        <v>28</v>
      </c>
      <c r="B39" s="20" t="s">
        <v>66</v>
      </c>
      <c r="C39" s="22">
        <v>330388231145</v>
      </c>
      <c r="D39" s="22">
        <v>8366597589</v>
      </c>
      <c r="E39" s="22">
        <v>322021633556</v>
      </c>
      <c r="F39" s="22">
        <v>321869491715</v>
      </c>
      <c r="G39" s="22">
        <v>0</v>
      </c>
      <c r="H39" s="22">
        <v>0</v>
      </c>
      <c r="I39" s="22">
        <v>0</v>
      </c>
      <c r="J39" s="22">
        <v>268083332180</v>
      </c>
      <c r="K39" s="22"/>
      <c r="L39" s="22"/>
      <c r="M39" s="22">
        <v>53786159535</v>
      </c>
      <c r="N39" s="19"/>
    </row>
    <row r="40" spans="1:14" s="17" customFormat="1" ht="14.25" customHeight="1" x14ac:dyDescent="0.2">
      <c r="A40" s="44" t="s">
        <v>29</v>
      </c>
      <c r="B40" s="45"/>
      <c r="C40" s="7">
        <f>SUM(C10:C39)</f>
        <v>3747228822654</v>
      </c>
      <c r="D40" s="7">
        <f t="shared" ref="D40:G40" si="0">SUM(D10:D39)</f>
        <v>131327265272</v>
      </c>
      <c r="E40" s="7">
        <f t="shared" si="0"/>
        <v>3615901557382</v>
      </c>
      <c r="F40" s="7">
        <f t="shared" si="0"/>
        <v>3614306056553</v>
      </c>
      <c r="G40" s="7">
        <f t="shared" si="0"/>
        <v>1095589869</v>
      </c>
      <c r="H40" s="7">
        <f t="shared" ref="H40" si="1">SUM(H10:H39)</f>
        <v>451996572</v>
      </c>
      <c r="I40" s="7">
        <f t="shared" ref="I40" si="2">SUM(I10:I39)</f>
        <v>5670652</v>
      </c>
      <c r="J40" s="7">
        <f t="shared" ref="J40:K40" si="3">SUM(J10:J39)</f>
        <v>2477160358050</v>
      </c>
      <c r="K40" s="7">
        <f t="shared" si="3"/>
        <v>399854618671</v>
      </c>
      <c r="L40" s="7"/>
      <c r="M40" s="7">
        <f t="shared" ref="M40" si="4">SUM(M10:M39)</f>
        <v>735737822739</v>
      </c>
      <c r="N40" s="28"/>
    </row>
    <row r="41" spans="1:14" ht="15" customHeight="1" x14ac:dyDescent="0.2">
      <c r="C41" s="5"/>
      <c r="D41" s="5"/>
      <c r="E41" s="5"/>
      <c r="F41" s="5"/>
      <c r="G41" s="5"/>
      <c r="H41" s="5"/>
      <c r="I41" s="27"/>
      <c r="J41" s="5"/>
      <c r="K41" s="5"/>
      <c r="L41" s="5"/>
      <c r="M41" s="5"/>
      <c r="N41" s="5"/>
    </row>
    <row r="42" spans="1:14" ht="15" customHeight="1" x14ac:dyDescent="0.2">
      <c r="I42" s="27"/>
      <c r="J42" s="5"/>
      <c r="K42" s="5"/>
      <c r="L42" s="5"/>
      <c r="M42" s="29"/>
      <c r="N42" s="5"/>
    </row>
    <row r="43" spans="1:14" ht="15" customHeight="1" x14ac:dyDescent="0.2">
      <c r="M43" s="5"/>
    </row>
    <row r="44" spans="1:14" ht="15" customHeight="1" x14ac:dyDescent="0.2">
      <c r="M44" s="5"/>
      <c r="N44" s="5"/>
    </row>
    <row r="45" spans="1:14" ht="15" customHeight="1" x14ac:dyDescent="0.2">
      <c r="N45" s="5"/>
    </row>
  </sheetData>
  <mergeCells count="7">
    <mergeCell ref="A40:B40"/>
    <mergeCell ref="A2:N2"/>
    <mergeCell ref="A4:N4"/>
    <mergeCell ref="A8:A9"/>
    <mergeCell ref="B8:B9"/>
    <mergeCell ref="C8:E8"/>
    <mergeCell ref="F8:N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2025</iril>
    <szdw xmlns="a904e863-f9c3-44e7-be1b-41a106896d87">8</szd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123A2C13-7A27-47D1-A004-008A4AC47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4e863-f9c3-44e7-be1b-41a106896d87"/>
    <ds:schemaRef ds:uri="5b63cd12-9a8a-4e54-be72-90651e442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2025-09-08T21:07:23Z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