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filterPrivacy="1" defaultThemeVersion="124226"/>
  <xr:revisionPtr revIDLastSave="0" documentId="8_{39D12175-F287-4586-985F-4E7369EA030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jec Ingresos Junio 2025" sheetId="3" r:id="rId1"/>
    <sheet name="Ejec Gastos Junio 2025" sheetId="1" r:id="rId2"/>
  </sheets>
  <definedNames>
    <definedName name="_xlnm._FilterDatabase" localSheetId="1" hidden="1">'Ejec Gastos Junio 2025'!$A$7:$U$143</definedName>
    <definedName name="page\x2dtotal" localSheetId="0">'Ejec Ingresos Junio 2025'!$A$35</definedName>
    <definedName name="page\x2dtotal">'Ejec Gastos Junio 2025'!$A$144</definedName>
    <definedName name="page\x2dtotal\x2dmaster0" localSheetId="0">'Ejec Ingresos Junio 2025'!$A$35</definedName>
    <definedName name="page\x2dtotal\x2dmaster0">'Ejec Gastos Junio 2025'!$A$144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108" i="1" l="1"/>
  <c r="S106" i="1" s="1"/>
  <c r="S103" i="1"/>
  <c r="E133" i="1"/>
  <c r="E132" i="1" s="1"/>
  <c r="F133" i="1"/>
  <c r="G133" i="1"/>
  <c r="H133" i="1"/>
  <c r="I133" i="1"/>
  <c r="J133" i="1"/>
  <c r="K133" i="1"/>
  <c r="L133" i="1"/>
  <c r="L132" i="1" s="1"/>
  <c r="M133" i="1"/>
  <c r="M132" i="1" s="1"/>
  <c r="N133" i="1"/>
  <c r="N132" i="1" s="1"/>
  <c r="O133" i="1"/>
  <c r="O132" i="1" s="1"/>
  <c r="P133" i="1"/>
  <c r="S133" i="1"/>
  <c r="T133" i="1"/>
  <c r="K129" i="1"/>
  <c r="E130" i="1"/>
  <c r="F130" i="1"/>
  <c r="G130" i="1"/>
  <c r="G129" i="1" s="1"/>
  <c r="H130" i="1"/>
  <c r="H129" i="1" s="1"/>
  <c r="I130" i="1"/>
  <c r="I129" i="1" s="1"/>
  <c r="J130" i="1"/>
  <c r="J129" i="1" s="1"/>
  <c r="K130" i="1"/>
  <c r="L130" i="1"/>
  <c r="L129" i="1" s="1"/>
  <c r="M130" i="1"/>
  <c r="M129" i="1" s="1"/>
  <c r="N130" i="1"/>
  <c r="N129" i="1" s="1"/>
  <c r="O130" i="1"/>
  <c r="O129" i="1" s="1"/>
  <c r="P130" i="1"/>
  <c r="P129" i="1" s="1"/>
  <c r="S130" i="1"/>
  <c r="S129" i="1" s="1"/>
  <c r="T130" i="1"/>
  <c r="T129" i="1" s="1"/>
  <c r="E127" i="1"/>
  <c r="E126" i="1" s="1"/>
  <c r="F127" i="1"/>
  <c r="F126" i="1" s="1"/>
  <c r="G127" i="1"/>
  <c r="H127" i="1"/>
  <c r="I127" i="1"/>
  <c r="J127" i="1"/>
  <c r="K127" i="1"/>
  <c r="K126" i="1" s="1"/>
  <c r="L127" i="1"/>
  <c r="L126" i="1" s="1"/>
  <c r="M127" i="1"/>
  <c r="M126" i="1" s="1"/>
  <c r="N127" i="1"/>
  <c r="N126" i="1" s="1"/>
  <c r="O127" i="1"/>
  <c r="P127" i="1"/>
  <c r="S127" i="1"/>
  <c r="T127" i="1"/>
  <c r="T126" i="1" s="1"/>
  <c r="T125" i="1" s="1"/>
  <c r="T124" i="1" s="1"/>
  <c r="T123" i="1" s="1"/>
  <c r="T102" i="1"/>
  <c r="P102" i="1"/>
  <c r="O102" i="1"/>
  <c r="N102" i="1"/>
  <c r="M102" i="1"/>
  <c r="L102" i="1"/>
  <c r="K102" i="1"/>
  <c r="J102" i="1"/>
  <c r="I102" i="1"/>
  <c r="H102" i="1"/>
  <c r="G102" i="1"/>
  <c r="F102" i="1"/>
  <c r="E102" i="1"/>
  <c r="T40" i="1"/>
  <c r="S40" i="1"/>
  <c r="S39" i="1" s="1"/>
  <c r="S38" i="1" s="1"/>
  <c r="P40" i="1"/>
  <c r="P39" i="1" s="1"/>
  <c r="P38" i="1" s="1"/>
  <c r="P37" i="1" s="1"/>
  <c r="O40" i="1"/>
  <c r="O39" i="1" s="1"/>
  <c r="O38" i="1" s="1"/>
  <c r="O37" i="1" s="1"/>
  <c r="O36" i="1" s="1"/>
  <c r="N40" i="1"/>
  <c r="N39" i="1" s="1"/>
  <c r="N38" i="1" s="1"/>
  <c r="N37" i="1" s="1"/>
  <c r="N36" i="1" s="1"/>
  <c r="M40" i="1"/>
  <c r="M39" i="1" s="1"/>
  <c r="M38" i="1" s="1"/>
  <c r="M37" i="1" s="1"/>
  <c r="M36" i="1" s="1"/>
  <c r="L40" i="1"/>
  <c r="L39" i="1" s="1"/>
  <c r="K40" i="1"/>
  <c r="K39" i="1" s="1"/>
  <c r="K38" i="1" s="1"/>
  <c r="K37" i="1" s="1"/>
  <c r="K36" i="1" s="1"/>
  <c r="J40" i="1"/>
  <c r="J39" i="1" s="1"/>
  <c r="J38" i="1" s="1"/>
  <c r="J37" i="1" s="1"/>
  <c r="J36" i="1" s="1"/>
  <c r="I40" i="1"/>
  <c r="I39" i="1" s="1"/>
  <c r="I38" i="1" s="1"/>
  <c r="I37" i="1" s="1"/>
  <c r="I36" i="1" s="1"/>
  <c r="H40" i="1"/>
  <c r="H39" i="1" s="1"/>
  <c r="G40" i="1"/>
  <c r="G39" i="1" s="1"/>
  <c r="F40" i="1"/>
  <c r="F39" i="1" s="1"/>
  <c r="F38" i="1" s="1"/>
  <c r="E40" i="1"/>
  <c r="E39" i="1" s="1"/>
  <c r="E38" i="1" s="1"/>
  <c r="D40" i="1"/>
  <c r="D39" i="1" s="1"/>
  <c r="D38" i="1" s="1"/>
  <c r="T139" i="1"/>
  <c r="S139" i="1"/>
  <c r="P139" i="1"/>
  <c r="O139" i="1"/>
  <c r="N139" i="1"/>
  <c r="M139" i="1"/>
  <c r="L139" i="1"/>
  <c r="K139" i="1"/>
  <c r="J139" i="1"/>
  <c r="I139" i="1"/>
  <c r="H139" i="1"/>
  <c r="G139" i="1"/>
  <c r="F139" i="1"/>
  <c r="E139" i="1"/>
  <c r="T137" i="1"/>
  <c r="T136" i="1" s="1"/>
  <c r="S137" i="1"/>
  <c r="S136" i="1" s="1"/>
  <c r="P137" i="1"/>
  <c r="P136" i="1" s="1"/>
  <c r="O137" i="1"/>
  <c r="O136" i="1" s="1"/>
  <c r="N137" i="1"/>
  <c r="N136" i="1" s="1"/>
  <c r="M137" i="1"/>
  <c r="M136" i="1" s="1"/>
  <c r="L137" i="1"/>
  <c r="K137" i="1"/>
  <c r="J137" i="1"/>
  <c r="I137" i="1"/>
  <c r="H137" i="1"/>
  <c r="H136" i="1" s="1"/>
  <c r="G137" i="1"/>
  <c r="G136" i="1" s="1"/>
  <c r="F137" i="1"/>
  <c r="F136" i="1" s="1"/>
  <c r="E137" i="1"/>
  <c r="E136" i="1" s="1"/>
  <c r="T119" i="1"/>
  <c r="S119" i="1"/>
  <c r="P119" i="1"/>
  <c r="O119" i="1"/>
  <c r="N119" i="1"/>
  <c r="M119" i="1"/>
  <c r="L119" i="1"/>
  <c r="K119" i="1"/>
  <c r="J119" i="1"/>
  <c r="I119" i="1"/>
  <c r="H119" i="1"/>
  <c r="G119" i="1"/>
  <c r="F119" i="1"/>
  <c r="E119" i="1"/>
  <c r="T117" i="1"/>
  <c r="S117" i="1"/>
  <c r="P117" i="1"/>
  <c r="O117" i="1"/>
  <c r="N117" i="1"/>
  <c r="M117" i="1"/>
  <c r="L117" i="1"/>
  <c r="K117" i="1"/>
  <c r="J117" i="1"/>
  <c r="I117" i="1"/>
  <c r="H117" i="1"/>
  <c r="G117" i="1"/>
  <c r="F117" i="1"/>
  <c r="E117" i="1"/>
  <c r="T115" i="1"/>
  <c r="S115" i="1"/>
  <c r="P115" i="1"/>
  <c r="O115" i="1"/>
  <c r="N115" i="1"/>
  <c r="M115" i="1"/>
  <c r="L115" i="1"/>
  <c r="K115" i="1"/>
  <c r="J115" i="1"/>
  <c r="I115" i="1"/>
  <c r="H115" i="1"/>
  <c r="G115" i="1"/>
  <c r="F115" i="1"/>
  <c r="E115" i="1"/>
  <c r="T110" i="1"/>
  <c r="S110" i="1"/>
  <c r="P110" i="1"/>
  <c r="O110" i="1"/>
  <c r="N110" i="1"/>
  <c r="M110" i="1"/>
  <c r="L110" i="1"/>
  <c r="K110" i="1"/>
  <c r="J110" i="1"/>
  <c r="I110" i="1"/>
  <c r="H110" i="1"/>
  <c r="G110" i="1"/>
  <c r="F110" i="1"/>
  <c r="E110" i="1"/>
  <c r="E106" i="1"/>
  <c r="F106" i="1"/>
  <c r="G106" i="1"/>
  <c r="H106" i="1"/>
  <c r="I106" i="1"/>
  <c r="J106" i="1"/>
  <c r="K106" i="1"/>
  <c r="L106" i="1"/>
  <c r="M106" i="1"/>
  <c r="N106" i="1"/>
  <c r="O106" i="1"/>
  <c r="P106" i="1"/>
  <c r="T106" i="1"/>
  <c r="G99" i="1"/>
  <c r="H99" i="1"/>
  <c r="I99" i="1"/>
  <c r="J99" i="1"/>
  <c r="K99" i="1"/>
  <c r="L99" i="1"/>
  <c r="M99" i="1"/>
  <c r="N99" i="1"/>
  <c r="O99" i="1"/>
  <c r="P99" i="1"/>
  <c r="S99" i="1"/>
  <c r="T99" i="1"/>
  <c r="E99" i="1"/>
  <c r="F99" i="1"/>
  <c r="T96" i="1"/>
  <c r="S96" i="1"/>
  <c r="P96" i="1"/>
  <c r="O96" i="1"/>
  <c r="N96" i="1"/>
  <c r="M96" i="1"/>
  <c r="L96" i="1"/>
  <c r="K96" i="1"/>
  <c r="J96" i="1"/>
  <c r="I96" i="1"/>
  <c r="H96" i="1"/>
  <c r="G96" i="1"/>
  <c r="F96" i="1"/>
  <c r="E96" i="1"/>
  <c r="T94" i="1"/>
  <c r="T92" i="1" s="1"/>
  <c r="S94" i="1"/>
  <c r="S92" i="1" s="1"/>
  <c r="P94" i="1"/>
  <c r="P92" i="1" s="1"/>
  <c r="O94" i="1"/>
  <c r="O92" i="1" s="1"/>
  <c r="N94" i="1"/>
  <c r="N92" i="1" s="1"/>
  <c r="M94" i="1"/>
  <c r="M92" i="1" s="1"/>
  <c r="L94" i="1"/>
  <c r="K94" i="1"/>
  <c r="J94" i="1"/>
  <c r="I94" i="1"/>
  <c r="H94" i="1"/>
  <c r="H92" i="1" s="1"/>
  <c r="G94" i="1"/>
  <c r="G92" i="1" s="1"/>
  <c r="F94" i="1"/>
  <c r="E94" i="1"/>
  <c r="E79" i="1"/>
  <c r="F79" i="1"/>
  <c r="G79" i="1"/>
  <c r="H79" i="1"/>
  <c r="I79" i="1"/>
  <c r="J79" i="1"/>
  <c r="K79" i="1"/>
  <c r="L79" i="1"/>
  <c r="M79" i="1"/>
  <c r="N79" i="1"/>
  <c r="O79" i="1"/>
  <c r="P79" i="1"/>
  <c r="S79" i="1"/>
  <c r="T79" i="1"/>
  <c r="E77" i="1"/>
  <c r="F77" i="1"/>
  <c r="G77" i="1"/>
  <c r="H77" i="1"/>
  <c r="I77" i="1"/>
  <c r="J77" i="1"/>
  <c r="K77" i="1"/>
  <c r="L77" i="1"/>
  <c r="M77" i="1"/>
  <c r="N77" i="1"/>
  <c r="O77" i="1"/>
  <c r="P77" i="1"/>
  <c r="S77" i="1"/>
  <c r="T77" i="1"/>
  <c r="F74" i="1"/>
  <c r="G74" i="1"/>
  <c r="H74" i="1"/>
  <c r="I74" i="1"/>
  <c r="J74" i="1"/>
  <c r="K74" i="1"/>
  <c r="L74" i="1"/>
  <c r="M74" i="1"/>
  <c r="N74" i="1"/>
  <c r="O74" i="1"/>
  <c r="P74" i="1"/>
  <c r="S74" i="1"/>
  <c r="T74" i="1"/>
  <c r="D94" i="1"/>
  <c r="D92" i="1" s="1"/>
  <c r="S90" i="1"/>
  <c r="S89" i="1"/>
  <c r="E90" i="1"/>
  <c r="E89" i="1" s="1"/>
  <c r="E87" i="1" s="1"/>
  <c r="F90" i="1"/>
  <c r="F89" i="1" s="1"/>
  <c r="F87" i="1" s="1"/>
  <c r="G90" i="1"/>
  <c r="G89" i="1" s="1"/>
  <c r="G87" i="1" s="1"/>
  <c r="H90" i="1"/>
  <c r="H89" i="1" s="1"/>
  <c r="H87" i="1" s="1"/>
  <c r="I90" i="1"/>
  <c r="I89" i="1" s="1"/>
  <c r="I87" i="1" s="1"/>
  <c r="J90" i="1"/>
  <c r="J89" i="1" s="1"/>
  <c r="J87" i="1" s="1"/>
  <c r="K90" i="1"/>
  <c r="L90" i="1"/>
  <c r="M90" i="1"/>
  <c r="M89" i="1" s="1"/>
  <c r="M87" i="1" s="1"/>
  <c r="N90" i="1"/>
  <c r="O90" i="1"/>
  <c r="P90" i="1"/>
  <c r="P89" i="1" s="1"/>
  <c r="P87" i="1" s="1"/>
  <c r="T87" i="1"/>
  <c r="T83" i="1"/>
  <c r="S83" i="1"/>
  <c r="E83" i="1"/>
  <c r="F83" i="1"/>
  <c r="G83" i="1"/>
  <c r="H83" i="1"/>
  <c r="I83" i="1"/>
  <c r="J83" i="1"/>
  <c r="K83" i="1"/>
  <c r="L83" i="1"/>
  <c r="M83" i="1"/>
  <c r="N83" i="1"/>
  <c r="O83" i="1"/>
  <c r="P83" i="1"/>
  <c r="T81" i="1"/>
  <c r="S81" i="1"/>
  <c r="E81" i="1"/>
  <c r="F81" i="1"/>
  <c r="G81" i="1"/>
  <c r="H81" i="1"/>
  <c r="I81" i="1"/>
  <c r="J81" i="1"/>
  <c r="K81" i="1"/>
  <c r="L81" i="1"/>
  <c r="M81" i="1"/>
  <c r="N81" i="1"/>
  <c r="O81" i="1"/>
  <c r="P81" i="1"/>
  <c r="E74" i="1"/>
  <c r="T70" i="1"/>
  <c r="S70" i="1"/>
  <c r="E70" i="1"/>
  <c r="F70" i="1"/>
  <c r="G70" i="1"/>
  <c r="H70" i="1"/>
  <c r="I70" i="1"/>
  <c r="J70" i="1"/>
  <c r="K70" i="1"/>
  <c r="L70" i="1"/>
  <c r="M70" i="1"/>
  <c r="N70" i="1"/>
  <c r="O70" i="1"/>
  <c r="P70" i="1"/>
  <c r="T68" i="1"/>
  <c r="S68" i="1"/>
  <c r="E68" i="1"/>
  <c r="F68" i="1"/>
  <c r="G68" i="1"/>
  <c r="H68" i="1"/>
  <c r="I68" i="1"/>
  <c r="J68" i="1"/>
  <c r="K68" i="1"/>
  <c r="L68" i="1"/>
  <c r="M68" i="1"/>
  <c r="N68" i="1"/>
  <c r="O68" i="1"/>
  <c r="P68" i="1"/>
  <c r="T66" i="1"/>
  <c r="S66" i="1"/>
  <c r="E66" i="1"/>
  <c r="F66" i="1"/>
  <c r="G66" i="1"/>
  <c r="H66" i="1"/>
  <c r="I66" i="1"/>
  <c r="J66" i="1"/>
  <c r="K66" i="1"/>
  <c r="L66" i="1"/>
  <c r="M66" i="1"/>
  <c r="N66" i="1"/>
  <c r="O66" i="1"/>
  <c r="P66" i="1"/>
  <c r="T63" i="1"/>
  <c r="S63" i="1"/>
  <c r="E63" i="1"/>
  <c r="F63" i="1"/>
  <c r="G63" i="1"/>
  <c r="H63" i="1"/>
  <c r="I63" i="1"/>
  <c r="J63" i="1"/>
  <c r="K63" i="1"/>
  <c r="L63" i="1"/>
  <c r="M63" i="1"/>
  <c r="N63" i="1"/>
  <c r="O63" i="1"/>
  <c r="P63" i="1"/>
  <c r="T61" i="1"/>
  <c r="S61" i="1"/>
  <c r="E61" i="1"/>
  <c r="F61" i="1"/>
  <c r="G61" i="1"/>
  <c r="H61" i="1"/>
  <c r="I61" i="1"/>
  <c r="J61" i="1"/>
  <c r="K61" i="1"/>
  <c r="L61" i="1"/>
  <c r="M61" i="1"/>
  <c r="N61" i="1"/>
  <c r="O61" i="1"/>
  <c r="P61" i="1"/>
  <c r="T58" i="1"/>
  <c r="S58" i="1"/>
  <c r="P58" i="1"/>
  <c r="O58" i="1"/>
  <c r="N58" i="1"/>
  <c r="M58" i="1"/>
  <c r="L58" i="1"/>
  <c r="K58" i="1"/>
  <c r="J58" i="1"/>
  <c r="I58" i="1"/>
  <c r="H58" i="1"/>
  <c r="G58" i="1"/>
  <c r="F58" i="1"/>
  <c r="E58" i="1"/>
  <c r="T54" i="1"/>
  <c r="S54" i="1"/>
  <c r="E54" i="1"/>
  <c r="F54" i="1"/>
  <c r="G54" i="1"/>
  <c r="H54" i="1"/>
  <c r="I54" i="1"/>
  <c r="J54" i="1"/>
  <c r="K54" i="1"/>
  <c r="L54" i="1"/>
  <c r="M54" i="1"/>
  <c r="N54" i="1"/>
  <c r="O54" i="1"/>
  <c r="P54" i="1"/>
  <c r="T52" i="1"/>
  <c r="S52" i="1"/>
  <c r="E52" i="1"/>
  <c r="F52" i="1"/>
  <c r="G52" i="1"/>
  <c r="H52" i="1"/>
  <c r="I52" i="1"/>
  <c r="J52" i="1"/>
  <c r="K52" i="1"/>
  <c r="L52" i="1"/>
  <c r="M52" i="1"/>
  <c r="N52" i="1"/>
  <c r="O52" i="1"/>
  <c r="P52" i="1"/>
  <c r="T50" i="1"/>
  <c r="S50" i="1"/>
  <c r="E50" i="1"/>
  <c r="F50" i="1"/>
  <c r="G50" i="1"/>
  <c r="H50" i="1"/>
  <c r="I50" i="1"/>
  <c r="J50" i="1"/>
  <c r="K50" i="1"/>
  <c r="L50" i="1"/>
  <c r="M50" i="1"/>
  <c r="N50" i="1"/>
  <c r="O50" i="1"/>
  <c r="P50" i="1"/>
  <c r="T48" i="1"/>
  <c r="S48" i="1"/>
  <c r="E48" i="1"/>
  <c r="E47" i="1" s="1"/>
  <c r="F48" i="1"/>
  <c r="F47" i="1" s="1"/>
  <c r="G48" i="1"/>
  <c r="G47" i="1" s="1"/>
  <c r="H48" i="1"/>
  <c r="H47" i="1" s="1"/>
  <c r="I48" i="1"/>
  <c r="J48" i="1"/>
  <c r="K48" i="1"/>
  <c r="L48" i="1"/>
  <c r="M48" i="1"/>
  <c r="N48" i="1"/>
  <c r="O48" i="1"/>
  <c r="P48" i="1"/>
  <c r="P47" i="1" s="1"/>
  <c r="T45" i="1"/>
  <c r="T44" i="1" s="1"/>
  <c r="S45" i="1"/>
  <c r="S44" i="1" s="1"/>
  <c r="E45" i="1"/>
  <c r="E44" i="1" s="1"/>
  <c r="F45" i="1"/>
  <c r="F44" i="1" s="1"/>
  <c r="G45" i="1"/>
  <c r="H45" i="1"/>
  <c r="I45" i="1"/>
  <c r="J45" i="1"/>
  <c r="K45" i="1"/>
  <c r="K44" i="1" s="1"/>
  <c r="L45" i="1"/>
  <c r="L44" i="1" s="1"/>
  <c r="M45" i="1"/>
  <c r="M44" i="1" s="1"/>
  <c r="N45" i="1"/>
  <c r="N44" i="1" s="1"/>
  <c r="O45" i="1"/>
  <c r="O44" i="1" s="1"/>
  <c r="P45" i="1"/>
  <c r="T19" i="1"/>
  <c r="S19" i="1"/>
  <c r="T12" i="1"/>
  <c r="S12" i="1"/>
  <c r="E12" i="1"/>
  <c r="F12" i="1"/>
  <c r="G12" i="1"/>
  <c r="H12" i="1"/>
  <c r="I12" i="1"/>
  <c r="J12" i="1"/>
  <c r="K12" i="1"/>
  <c r="L12" i="1"/>
  <c r="L11" i="1" s="1"/>
  <c r="M12" i="1"/>
  <c r="M11" i="1" s="1"/>
  <c r="N12" i="1"/>
  <c r="N11" i="1" s="1"/>
  <c r="O12" i="1"/>
  <c r="P12" i="1"/>
  <c r="T28" i="1"/>
  <c r="T27" i="1" s="1"/>
  <c r="S28" i="1"/>
  <c r="S27" i="1" s="1"/>
  <c r="E28" i="1"/>
  <c r="F28" i="1"/>
  <c r="G28" i="1"/>
  <c r="H28" i="1"/>
  <c r="I28" i="1"/>
  <c r="J28" i="1"/>
  <c r="K28" i="1"/>
  <c r="L28" i="1"/>
  <c r="L27" i="1" s="1"/>
  <c r="M28" i="1"/>
  <c r="M27" i="1" s="1"/>
  <c r="N28" i="1"/>
  <c r="N27" i="1" s="1"/>
  <c r="O28" i="1"/>
  <c r="O27" i="1" s="1"/>
  <c r="P28" i="1"/>
  <c r="P27" i="1" s="1"/>
  <c r="E19" i="1"/>
  <c r="F19" i="1"/>
  <c r="G19" i="1"/>
  <c r="H19" i="1"/>
  <c r="I19" i="1"/>
  <c r="J19" i="1"/>
  <c r="K19" i="1"/>
  <c r="L19" i="1"/>
  <c r="M19" i="1"/>
  <c r="N19" i="1"/>
  <c r="O19" i="1"/>
  <c r="P19" i="1"/>
  <c r="D133" i="1"/>
  <c r="D132" i="1" s="1"/>
  <c r="D139" i="1"/>
  <c r="D137" i="1"/>
  <c r="D130" i="1"/>
  <c r="D127" i="1"/>
  <c r="D126" i="1" s="1"/>
  <c r="D125" i="1" s="1"/>
  <c r="D124" i="1" s="1"/>
  <c r="D123" i="1" s="1"/>
  <c r="C106" i="1"/>
  <c r="C102" i="1"/>
  <c r="D119" i="1"/>
  <c r="D117" i="1"/>
  <c r="D115" i="1"/>
  <c r="D110" i="1"/>
  <c r="D99" i="1"/>
  <c r="D103" i="1"/>
  <c r="D102" i="1" s="1"/>
  <c r="D108" i="1"/>
  <c r="D106" i="1" s="1"/>
  <c r="C108" i="1"/>
  <c r="C103" i="1"/>
  <c r="D96" i="1"/>
  <c r="D90" i="1"/>
  <c r="D83" i="1"/>
  <c r="D81" i="1"/>
  <c r="D79" i="1"/>
  <c r="D77" i="1"/>
  <c r="D74" i="1"/>
  <c r="D70" i="1"/>
  <c r="D68" i="1"/>
  <c r="D66" i="1"/>
  <c r="D63" i="1"/>
  <c r="D61" i="1"/>
  <c r="D58" i="1"/>
  <c r="D54" i="1"/>
  <c r="D52" i="1"/>
  <c r="D50" i="1"/>
  <c r="D48" i="1"/>
  <c r="D47" i="1" s="1"/>
  <c r="D45" i="1"/>
  <c r="D44" i="1" s="1"/>
  <c r="D28" i="1"/>
  <c r="D27" i="1" s="1"/>
  <c r="D19" i="1"/>
  <c r="D12" i="1"/>
  <c r="D11" i="1" l="1"/>
  <c r="E27" i="1"/>
  <c r="I47" i="1"/>
  <c r="D37" i="1"/>
  <c r="F125" i="1"/>
  <c r="F92" i="1"/>
  <c r="F37" i="1"/>
  <c r="P11" i="1"/>
  <c r="G38" i="1"/>
  <c r="O11" i="1"/>
  <c r="O10" i="1" s="1"/>
  <c r="H38" i="1"/>
  <c r="K132" i="1"/>
  <c r="J44" i="1"/>
  <c r="E92" i="1"/>
  <c r="E37" i="1"/>
  <c r="E125" i="1"/>
  <c r="I44" i="1"/>
  <c r="H44" i="1"/>
  <c r="H43" i="1" s="1"/>
  <c r="L89" i="1"/>
  <c r="L87" i="1" s="1"/>
  <c r="L86" i="1" s="1"/>
  <c r="G44" i="1"/>
  <c r="K89" i="1"/>
  <c r="L38" i="1"/>
  <c r="D136" i="1"/>
  <c r="K27" i="1"/>
  <c r="E11" i="1"/>
  <c r="O47" i="1"/>
  <c r="T39" i="1"/>
  <c r="T38" i="1" s="1"/>
  <c r="L125" i="1"/>
  <c r="L124" i="1" s="1"/>
  <c r="F129" i="1"/>
  <c r="J27" i="1"/>
  <c r="S11" i="1"/>
  <c r="N47" i="1"/>
  <c r="O89" i="1"/>
  <c r="O87" i="1" s="1"/>
  <c r="O86" i="1" s="1"/>
  <c r="K125" i="1"/>
  <c r="K124" i="1" s="1"/>
  <c r="E129" i="1"/>
  <c r="N89" i="1"/>
  <c r="I27" i="1"/>
  <c r="M47" i="1"/>
  <c r="N87" i="1"/>
  <c r="J126" i="1"/>
  <c r="L47" i="1"/>
  <c r="J136" i="1"/>
  <c r="G27" i="1"/>
  <c r="K47" i="1"/>
  <c r="S132" i="1"/>
  <c r="F27" i="1"/>
  <c r="P44" i="1"/>
  <c r="J47" i="1"/>
  <c r="P132" i="1"/>
  <c r="I136" i="1"/>
  <c r="S87" i="1"/>
  <c r="L136" i="1"/>
  <c r="T11" i="1"/>
  <c r="I126" i="1"/>
  <c r="T132" i="1"/>
  <c r="H27" i="1"/>
  <c r="K136" i="1"/>
  <c r="H126" i="1"/>
  <c r="D89" i="1"/>
  <c r="G126" i="1"/>
  <c r="J132" i="1"/>
  <c r="H132" i="1"/>
  <c r="L92" i="1"/>
  <c r="J11" i="1"/>
  <c r="S126" i="1"/>
  <c r="I11" i="1"/>
  <c r="P126" i="1"/>
  <c r="G11" i="1"/>
  <c r="P36" i="1"/>
  <c r="N125" i="1"/>
  <c r="J92" i="1"/>
  <c r="G132" i="1"/>
  <c r="D129" i="1"/>
  <c r="F11" i="1"/>
  <c r="S37" i="1"/>
  <c r="M125" i="1"/>
  <c r="I92" i="1"/>
  <c r="I86" i="1" s="1"/>
  <c r="T47" i="1"/>
  <c r="I132" i="1"/>
  <c r="K92" i="1"/>
  <c r="O126" i="1"/>
  <c r="S47" i="1"/>
  <c r="K11" i="1"/>
  <c r="H11" i="1"/>
  <c r="F132" i="1"/>
  <c r="S102" i="1"/>
  <c r="H98" i="1"/>
  <c r="O135" i="1"/>
  <c r="O98" i="1"/>
  <c r="M135" i="1"/>
  <c r="I73" i="1"/>
  <c r="K73" i="1"/>
  <c r="P73" i="1"/>
  <c r="J73" i="1"/>
  <c r="T135" i="1"/>
  <c r="P98" i="1"/>
  <c r="O73" i="1"/>
  <c r="P135" i="1"/>
  <c r="G73" i="1"/>
  <c r="H73" i="1"/>
  <c r="N10" i="1"/>
  <c r="M10" i="1"/>
  <c r="L10" i="1"/>
  <c r="G98" i="1"/>
  <c r="F73" i="1"/>
  <c r="N135" i="1"/>
  <c r="S135" i="1"/>
  <c r="E10" i="1"/>
  <c r="M98" i="1"/>
  <c r="F135" i="1"/>
  <c r="E135" i="1"/>
  <c r="G135" i="1"/>
  <c r="H135" i="1"/>
  <c r="K135" i="1"/>
  <c r="I98" i="1"/>
  <c r="F98" i="1"/>
  <c r="E98" i="1"/>
  <c r="L98" i="1"/>
  <c r="T98" i="1"/>
  <c r="N98" i="1"/>
  <c r="K98" i="1"/>
  <c r="J98" i="1"/>
  <c r="M86" i="1"/>
  <c r="T86" i="1"/>
  <c r="S73" i="1"/>
  <c r="T73" i="1"/>
  <c r="N73" i="1"/>
  <c r="M73" i="1"/>
  <c r="L73" i="1"/>
  <c r="E73" i="1"/>
  <c r="J60" i="1"/>
  <c r="I10" i="1"/>
  <c r="H60" i="1"/>
  <c r="G60" i="1"/>
  <c r="E60" i="1"/>
  <c r="E43" i="1" s="1"/>
  <c r="T60" i="1"/>
  <c r="S60" i="1"/>
  <c r="P86" i="1"/>
  <c r="H86" i="1"/>
  <c r="G86" i="1"/>
  <c r="P60" i="1"/>
  <c r="O60" i="1"/>
  <c r="N60" i="1"/>
  <c r="M60" i="1"/>
  <c r="I60" i="1"/>
  <c r="K60" i="1"/>
  <c r="L60" i="1"/>
  <c r="F60" i="1"/>
  <c r="S10" i="1"/>
  <c r="D10" i="1"/>
  <c r="D73" i="1"/>
  <c r="D98" i="1"/>
  <c r="D60" i="1"/>
  <c r="G37" i="1" l="1"/>
  <c r="F124" i="1"/>
  <c r="S86" i="1"/>
  <c r="K87" i="1"/>
  <c r="F10" i="1"/>
  <c r="D122" i="1"/>
  <c r="D135" i="1"/>
  <c r="H37" i="1"/>
  <c r="P10" i="1"/>
  <c r="P9" i="1" s="1"/>
  <c r="E124" i="1"/>
  <c r="E36" i="1"/>
  <c r="F36" i="1"/>
  <c r="L37" i="1"/>
  <c r="D36" i="1"/>
  <c r="E86" i="1"/>
  <c r="F86" i="1"/>
  <c r="G10" i="1"/>
  <c r="G9" i="1" s="1"/>
  <c r="H10" i="1"/>
  <c r="H9" i="1" s="1"/>
  <c r="T10" i="1"/>
  <c r="T9" i="1" s="1"/>
  <c r="S125" i="1"/>
  <c r="J10" i="1"/>
  <c r="K10" i="1"/>
  <c r="S9" i="1"/>
  <c r="I125" i="1"/>
  <c r="M9" i="1"/>
  <c r="T43" i="1"/>
  <c r="L123" i="1"/>
  <c r="K43" i="1"/>
  <c r="O9" i="1"/>
  <c r="G43" i="1"/>
  <c r="K123" i="1"/>
  <c r="D87" i="1"/>
  <c r="I43" i="1"/>
  <c r="O125" i="1"/>
  <c r="D9" i="1"/>
  <c r="J86" i="1"/>
  <c r="S98" i="1"/>
  <c r="N124" i="1"/>
  <c r="G125" i="1"/>
  <c r="M43" i="1"/>
  <c r="J135" i="1"/>
  <c r="P125" i="1"/>
  <c r="F9" i="1"/>
  <c r="K86" i="1"/>
  <c r="N9" i="1"/>
  <c r="M124" i="1"/>
  <c r="I9" i="1"/>
  <c r="J43" i="1"/>
  <c r="N43" i="1"/>
  <c r="O43" i="1"/>
  <c r="I135" i="1"/>
  <c r="E9" i="1"/>
  <c r="N86" i="1"/>
  <c r="L9" i="1"/>
  <c r="T122" i="1"/>
  <c r="S43" i="1"/>
  <c r="F43" i="1"/>
  <c r="L43" i="1"/>
  <c r="T37" i="1"/>
  <c r="J125" i="1"/>
  <c r="S36" i="1"/>
  <c r="L135" i="1"/>
  <c r="H125" i="1"/>
  <c r="D43" i="1"/>
  <c r="P43" i="1"/>
  <c r="O72" i="1"/>
  <c r="P72" i="1"/>
  <c r="M72" i="1"/>
  <c r="G72" i="1"/>
  <c r="H72" i="1"/>
  <c r="L72" i="1"/>
  <c r="T72" i="1"/>
  <c r="I72" i="1"/>
  <c r="E72" i="1"/>
  <c r="E123" i="1" l="1"/>
  <c r="H36" i="1"/>
  <c r="L36" i="1"/>
  <c r="N72" i="1"/>
  <c r="N42" i="1" s="1"/>
  <c r="F72" i="1"/>
  <c r="F123" i="1"/>
  <c r="G36" i="1"/>
  <c r="T42" i="1"/>
  <c r="N123" i="1"/>
  <c r="O124" i="1"/>
  <c r="D86" i="1"/>
  <c r="K9" i="1"/>
  <c r="G124" i="1"/>
  <c r="L42" i="1"/>
  <c r="I124" i="1"/>
  <c r="H42" i="1"/>
  <c r="J9" i="1"/>
  <c r="M123" i="1"/>
  <c r="O42" i="1"/>
  <c r="M42" i="1"/>
  <c r="G42" i="1"/>
  <c r="K122" i="1"/>
  <c r="S72" i="1"/>
  <c r="E42" i="1"/>
  <c r="I42" i="1"/>
  <c r="J124" i="1"/>
  <c r="L122" i="1"/>
  <c r="T36" i="1"/>
  <c r="J72" i="1"/>
  <c r="F42" i="1"/>
  <c r="P42" i="1"/>
  <c r="H124" i="1"/>
  <c r="P124" i="1"/>
  <c r="K72" i="1"/>
  <c r="S124" i="1"/>
  <c r="S42" i="1"/>
  <c r="E35" i="1"/>
  <c r="I35" i="1"/>
  <c r="L35" i="1"/>
  <c r="S35" i="1"/>
  <c r="N35" i="1" l="1"/>
  <c r="M35" i="1"/>
  <c r="O35" i="1"/>
  <c r="F35" i="1"/>
  <c r="F122" i="1"/>
  <c r="J42" i="1"/>
  <c r="E122" i="1"/>
  <c r="L8" i="1"/>
  <c r="K42" i="1"/>
  <c r="E8" i="1"/>
  <c r="D72" i="1"/>
  <c r="P123" i="1"/>
  <c r="I123" i="1"/>
  <c r="P35" i="1"/>
  <c r="F8" i="1"/>
  <c r="J123" i="1"/>
  <c r="G123" i="1"/>
  <c r="S123" i="1"/>
  <c r="O123" i="1"/>
  <c r="H123" i="1"/>
  <c r="H35" i="1"/>
  <c r="N122" i="1"/>
  <c r="M122" i="1"/>
  <c r="G35" i="1"/>
  <c r="T35" i="1"/>
  <c r="J35" i="1" l="1"/>
  <c r="I122" i="1"/>
  <c r="D42" i="1"/>
  <c r="H122" i="1"/>
  <c r="O122" i="1"/>
  <c r="S122" i="1"/>
  <c r="N8" i="1"/>
  <c r="E143" i="1"/>
  <c r="G122" i="1"/>
  <c r="J122" i="1"/>
  <c r="F143" i="1"/>
  <c r="P122" i="1"/>
  <c r="M8" i="1"/>
  <c r="K35" i="1"/>
  <c r="P8" i="1"/>
  <c r="T8" i="1"/>
  <c r="L143" i="1"/>
  <c r="J8" i="1" l="1"/>
  <c r="N143" i="1"/>
  <c r="T143" i="1"/>
  <c r="O8" i="1"/>
  <c r="H8" i="1"/>
  <c r="P143" i="1"/>
  <c r="M143" i="1"/>
  <c r="D35" i="1"/>
  <c r="G8" i="1"/>
  <c r="K8" i="1"/>
  <c r="S8" i="1"/>
  <c r="I8" i="1"/>
  <c r="J143" i="1"/>
  <c r="O143" i="1" l="1"/>
  <c r="S143" i="1"/>
  <c r="K143" i="1"/>
  <c r="G143" i="1"/>
  <c r="I143" i="1"/>
  <c r="D8" i="1"/>
  <c r="H143" i="1"/>
  <c r="D143" i="1" l="1"/>
</calcChain>
</file>

<file path=xl/sharedStrings.xml><?xml version="1.0" encoding="utf-8"?>
<sst xmlns="http://schemas.openxmlformats.org/spreadsheetml/2006/main" count="360" uniqueCount="340">
  <si>
    <t>129 - ADMINISTRADORA DE LOS RECURSOS DEL SISTEMA GENERAL DE SEGURIDAD SOCIAL EN SALUD</t>
  </si>
  <si>
    <t>PRESUPUESTO DE GASTOS DE JUNIO DE 2025</t>
  </si>
  <si>
    <t>01 - UNIDAD DE GESTION GENERAL DE ADRES</t>
  </si>
  <si>
    <t>Código del Rubro</t>
  </si>
  <si>
    <t>Concepto del Rubro</t>
  </si>
  <si>
    <t>Apropiación Definitiva</t>
  </si>
  <si>
    <t>EJECUCIÓN PRESUPUESTAL ACUMULADA DESDE 01/01/2025 HASTA 31/05/2025</t>
  </si>
  <si>
    <t>EJECUCIÓN PRESUPUESTAL DESDE 1/06/2025 HASTA 30/06/2025</t>
  </si>
  <si>
    <t>EJECUCION PRESUPUESTAL ACUMULADA DESDE 01/01/2025 HASTA 30/06/2025</t>
  </si>
  <si>
    <t>%</t>
  </si>
  <si>
    <t>Saldo Apropiación</t>
  </si>
  <si>
    <t>Compromisos por pagar</t>
  </si>
  <si>
    <t>T. CDP</t>
  </si>
  <si>
    <t>T. RP</t>
  </si>
  <si>
    <t>T.Obligación</t>
  </si>
  <si>
    <t>PAGOS-OGAG</t>
  </si>
  <si>
    <t>CDP</t>
  </si>
  <si>
    <t>RP</t>
  </si>
  <si>
    <t>Obligación</t>
  </si>
  <si>
    <t>Pagos</t>
  </si>
  <si>
    <t>A</t>
  </si>
  <si>
    <t>GASTOS DE FUNCIONAMIENTO</t>
  </si>
  <si>
    <t>A-01</t>
  </si>
  <si>
    <t>GASTOS DE PERSONAL</t>
  </si>
  <si>
    <t>A-01-01</t>
  </si>
  <si>
    <t>PLANTA DE PERSONAL PERMANENTE</t>
  </si>
  <si>
    <t>A-01-01-01</t>
  </si>
  <si>
    <t>SALARIO</t>
  </si>
  <si>
    <t>A-01-01-01-001</t>
  </si>
  <si>
    <t>FACTORES SALARIALES COMUNES</t>
  </si>
  <si>
    <t>A-01-01-01-001-001</t>
  </si>
  <si>
    <t>SUELDO BÁSICO</t>
  </si>
  <si>
    <t>A-01-01-01-001-003</t>
  </si>
  <si>
    <t>PRIMA TÉCNICA SALARIAL</t>
  </si>
  <si>
    <t>A-01-01-01-001-006</t>
  </si>
  <si>
    <t>BONIFICACIÓN POR SERVICIOS PRESTADOS</t>
  </si>
  <si>
    <t>A-01-01-01-001-007</t>
  </si>
  <si>
    <t>PRIMA DE SERVICIO</t>
  </si>
  <si>
    <t>A-01-01-01-001-009</t>
  </si>
  <si>
    <t>PRIMA DE NAVIDAD</t>
  </si>
  <si>
    <t>A-01-01-01-001-010</t>
  </si>
  <si>
    <t>PRIMA DE VACACIONES</t>
  </si>
  <si>
    <t>A-01-01-02</t>
  </si>
  <si>
    <t>CONTRIBUCIONES INHERENTES A LA NÓMINA</t>
  </si>
  <si>
    <t>A-01-01-02-001</t>
  </si>
  <si>
    <t>PENSIONES</t>
  </si>
  <si>
    <t>A-01-01-02-002</t>
  </si>
  <si>
    <t>SALUD</t>
  </si>
  <si>
    <t>A-01-01-02-003</t>
  </si>
  <si>
    <t>APORTES DE CESANTÍAS</t>
  </si>
  <si>
    <t>A-01-01-02-004</t>
  </si>
  <si>
    <t>CAJAS DE COMPENSACIÓN FAMILIAR</t>
  </si>
  <si>
    <t>A-01-01-02-005</t>
  </si>
  <si>
    <t>APORTES GENERALES AL SISTEMA DE RIESGOS LABORALES</t>
  </si>
  <si>
    <t>A-01-01-02-006</t>
  </si>
  <si>
    <t>APORTES AL ICBF</t>
  </si>
  <si>
    <t>A-01-01-02-007</t>
  </si>
  <si>
    <t>APORTES AL SENA</t>
  </si>
  <si>
    <t>A-01-01-03</t>
  </si>
  <si>
    <t>REMUNERACIONES NO CONSTITUTIVAS DE FACTOR SALARIAL</t>
  </si>
  <si>
    <t>A-01-01-03-001</t>
  </si>
  <si>
    <t>PRESTACIONES SOCIALES SEGÚN DEFINICIÓN LEGAL</t>
  </si>
  <si>
    <t>A-01-01-03-001-001</t>
  </si>
  <si>
    <t>SUELDO DE VACACIONES</t>
  </si>
  <si>
    <t>A-01-01-03-001-002</t>
  </si>
  <si>
    <t>INDEMNIZACIÓN POR VACACIONES</t>
  </si>
  <si>
    <t>A-01-01-03-001-003</t>
  </si>
  <si>
    <t>BONIFICACIÓN ESPECIAL DE RECREACIÓN</t>
  </si>
  <si>
    <t>A-01-01-03-002</t>
  </si>
  <si>
    <t>BONIFICACIÓN DE DIRECCIÓN</t>
  </si>
  <si>
    <t>A-01-01-03-003</t>
  </si>
  <si>
    <t>PRIMA DE COORDINACIÓN</t>
  </si>
  <si>
    <t>A-01-01-03-004</t>
  </si>
  <si>
    <t>PRIMA TÉCNICA NO SALARIAL</t>
  </si>
  <si>
    <t>A-02</t>
  </si>
  <si>
    <t>ADQUISICIÓN DE BIENES Y SERVICIOS</t>
  </si>
  <si>
    <t>A-02-01</t>
  </si>
  <si>
    <t>ADQUISICION DE ACTIVOS NO FINANCIEROS</t>
  </si>
  <si>
    <t>A-02-01-01</t>
  </si>
  <si>
    <t>ACTIVOS FIJOS</t>
  </si>
  <si>
    <t>A-02-01-01-003</t>
  </si>
  <si>
    <t>ACTIVOS FIJOS NO CLASIFICADOS COMO MAQUINARIA Y EQUIPO</t>
  </si>
  <si>
    <t>A-02-01-01-003-008</t>
  </si>
  <si>
    <t>MUEBLES, INSTRUMENTOS MUSICALES, ARTÍCULOS DE DEPORTE Y ANTIGÜEDADES</t>
  </si>
  <si>
    <t>A-02-01-01-003-008-01</t>
  </si>
  <si>
    <t>MUEBLES</t>
  </si>
  <si>
    <t>A-02-01-01-003-008-01-4</t>
  </si>
  <si>
    <t>OTROS MUEBLES N.C.P.</t>
  </si>
  <si>
    <t>A-02-02</t>
  </si>
  <si>
    <t>ADQUISICIONES DIFERENTES DE ACTIVOS</t>
  </si>
  <si>
    <t>A-02-02-01</t>
  </si>
  <si>
    <t>MATERIALES Y SUMINISTROS</t>
  </si>
  <si>
    <t>A-02-02-01-002</t>
  </si>
  <si>
    <t>PRODUCTOS ALIMENTICIOS, BEBIDAS Y TABACO; TEXTILES, PRENDAS DE VESTIR Y PRODUCTOS DE CUERO</t>
  </si>
  <si>
    <t>A-02-02-01-002-007</t>
  </si>
  <si>
    <t>ARTÍCULOS TEXTILES (EXCEPTO PRENDAS DE VESTIR)</t>
  </si>
  <si>
    <t>A-02-02-01-002-007-01</t>
  </si>
  <si>
    <t>A-02-02-01-003</t>
  </si>
  <si>
    <t>OTROS BIENES TRANSPORTABLES (EXCEPTO PRODUCTOS METÁLICOS, MAQUINARIA Y EQUIPO)</t>
  </si>
  <si>
    <t>A-02-02-01-003-002</t>
  </si>
  <si>
    <t>PASTA O PULPA, PAPEL Y PRODUCTOS DE PAPEL; IMPRESOS Y ARTÍCULOS RELACIONADOS</t>
  </si>
  <si>
    <t>A-02-02-01-003-002-01</t>
  </si>
  <si>
    <t>PASTA DE PAPEL, PAPEL Y CARTÓN</t>
  </si>
  <si>
    <t>A-02-02-01-003-004</t>
  </si>
  <si>
    <t>QUÍMICOS BASICOS</t>
  </si>
  <si>
    <t>A-02-02-01-003-004-01</t>
  </si>
  <si>
    <t>QUÍMICOS ORGÁNICOS BÁSICOS</t>
  </si>
  <si>
    <t>A-02-02-01-003-005</t>
  </si>
  <si>
    <t>OTROS PRODUCTOS QUÍMICOS; FIBRAS ARTIFICIALES (O FIBRAS INDUSTRIALES HECHAS POR EL HOMBRE)</t>
  </si>
  <si>
    <t>A-02-02-01-003-005-03</t>
  </si>
  <si>
    <t>JABÓN, PREPARADOS PARA LIMPIEZA, PERFUMES Y PREPARADOS DE TOCADOR</t>
  </si>
  <si>
    <t>A-02-02-01-003-006</t>
  </si>
  <si>
    <t>PRODUCTOS DE CAUCHO Y PLÁSTICO</t>
  </si>
  <si>
    <t>A-02-02-01-003-006-02</t>
  </si>
  <si>
    <t>OTROS PRODUCTOS DE CAUCHO</t>
  </si>
  <si>
    <t>A-02-02-01-003-006-04</t>
  </si>
  <si>
    <t>PRODUCTOS DE EMPAQUE Y ENVASADO, DE PLÁSTICO</t>
  </si>
  <si>
    <t>A-02-02-01-003-006-09</t>
  </si>
  <si>
    <t>OTROS PRODUCTOS PLÁSTICOS</t>
  </si>
  <si>
    <t>A-02-02-01-003-007</t>
  </si>
  <si>
    <t>VIDRIO Y PRODUCTOS DE VIDRIO Y OTROS PRODUCTOS NO METALICOS N.C.P.</t>
  </si>
  <si>
    <t>A-02-02-01-003-007-02</t>
  </si>
  <si>
    <t>ARTICULOS DE CERÁMICA NO ESTRUCTURAL</t>
  </si>
  <si>
    <t>A-02-02-01-004</t>
  </si>
  <si>
    <t>PRODUCTOS METÁLICOS Y PAQUETES DE SOFTWARE</t>
  </si>
  <si>
    <t>A-02-02-01-004-003</t>
  </si>
  <si>
    <t>MAQUINARIA PARA USO GENERAL</t>
  </si>
  <si>
    <t>A-02-02-01-004-003-09</t>
  </si>
  <si>
    <t>OTRAS MÁQUINAS PARA USOS GENERALES Y SUS PARTES Y PIEZAS</t>
  </si>
  <si>
    <t>A-02-02-01-004-005</t>
  </si>
  <si>
    <t>MAQUINARIA DE OFICINA, CONTABILIDAD E INFORMÁTICA</t>
  </si>
  <si>
    <t>A-02-02-01-004-005-01</t>
  </si>
  <si>
    <t>MÁQUINAS PARA OFICINA Y CONTABILIDAD, Y SUS PARTES Y ACCESORIOS</t>
  </si>
  <si>
    <t>A-02-02-01-004-005-02</t>
  </si>
  <si>
    <t>MAQUINARIA DE INFORMÁTICA Y SUS PARTES, PIEZAS Y ACCESORIOS</t>
  </si>
  <si>
    <t>A-02-02-01-004-006</t>
  </si>
  <si>
    <t>MAQUINARIA Y APARATOS ELÉCTRICOS</t>
  </si>
  <si>
    <t>A-02-02-01-004-006-02</t>
  </si>
  <si>
    <t>APARATOS DE CONTROL ELÉCTRICO Y DISTRIBUCIÓN DE ELECTRICIDAD Y SUS PARTES Y PIEZAS</t>
  </si>
  <si>
    <t>A-02-02-01-004-007</t>
  </si>
  <si>
    <t>EQUIPO Y APARATOS DE RADIO, TELEVISIÓN Y COMUNICACIONES</t>
  </si>
  <si>
    <t>A-02-02-01-004-007-08</t>
  </si>
  <si>
    <t>PAQUETES DE SOFTWARE</t>
  </si>
  <si>
    <t>A-02-02-01-004-008</t>
  </si>
  <si>
    <t>APARATOS MÉDICOS, INSTRUMENTOS ÓPTICOS Y DE PRECISIÓN, RELOJES</t>
  </si>
  <si>
    <t>A-02-02-01-004-008-02</t>
  </si>
  <si>
    <t>INSTRUMENTOS Y APARATOS DE MEDICIÓN, VERIFICACIÓN, ANÁLISIS, DE NAVEGACIÓN Y PARA OTROS FINES (EXCEPTO INSTRUMENTOS ÓPTICOS); INSTRUMENTOS DE CONTROL DE PROCESOS INDUSTRIALES, SUS PARTES, PIEZAS Y ACC</t>
  </si>
  <si>
    <t>A-02-02-02</t>
  </si>
  <si>
    <t>ADQUISICIÓN DE SERVICIOS</t>
  </si>
  <si>
    <t>A-02-02-02-006</t>
  </si>
  <si>
    <t>SERVICIOS DE ALOJAMIENTO; SERVICIOS DE SUMINISTRO DE COMIDAS Y BEBIDAS; SERVICIOS DE TRANSPORTE; Y SERVICIOS DE DISTRIBUCIÓN DE ELECTRICIDAD, GAS Y AGUA</t>
  </si>
  <si>
    <t>A-02-02-02-006-003</t>
  </si>
  <si>
    <t>ALOJAMIENTO; SERVICIOS DE SUMINISTROS DE COMIDAS Y BEBIDAS</t>
  </si>
  <si>
    <t>A-02-02-02-006-003-01</t>
  </si>
  <si>
    <t>SERVICIOS DE ALOJAMIENTO PARA ESTANCIAS CORTAS</t>
  </si>
  <si>
    <t>A-02-02-02-006-003-03</t>
  </si>
  <si>
    <t>SERVICIOS DE SUMINISTROS DE COMIDAS</t>
  </si>
  <si>
    <t>A-02-02-02-006-004</t>
  </si>
  <si>
    <t>SERVICIOS DE TRANSPORTE DE PASAJEROS</t>
  </si>
  <si>
    <t>A-02-02-02-006-004-01</t>
  </si>
  <si>
    <t>A-02-02-02-006-006</t>
  </si>
  <si>
    <t>SERVICIOS DE ALQUILER DE VEHÍCULOS DE TRANSPORTE CON OPERARIO</t>
  </si>
  <si>
    <t>A-02-02-02-006-006-01</t>
  </si>
  <si>
    <t>A-02-02-02-006-008</t>
  </si>
  <si>
    <t>SERVICIOS POSTALES Y DE MENSAJERÍA</t>
  </si>
  <si>
    <t>A-02-02-02-006-008-01</t>
  </si>
  <si>
    <t>A-02-02-02-006-009</t>
  </si>
  <si>
    <t>SERVICIOS DE DISTRIBUCIÓN DE ELECTRICIDAD, GAS Y AGUA (POR CUENTA PROPIA)</t>
  </si>
  <si>
    <t>A-02-02-02-006-009-01</t>
  </si>
  <si>
    <t>SERVICIOS DE DISTRIBUCIÓN DE ELECTRICIDAD, Y SERVICIOS DE DISTRIBUCIÓN DE GAS (POR CUENTA PROPIA)</t>
  </si>
  <si>
    <t>A-02-02-02-006-009-02</t>
  </si>
  <si>
    <t>SERVICIOS DE DISTRIBUCIÓN DE AGUA (POR CUENTA PROPIA)</t>
  </si>
  <si>
    <t>A-02-02-02-007</t>
  </si>
  <si>
    <t>SERVICIOS FINANCIEROS Y SERVICIOS CONEXOS, SERVICIOS INMOBILIARIOS Y SERVICIOS DE LEASING</t>
  </si>
  <si>
    <t>A-02-02-02-007-001</t>
  </si>
  <si>
    <t>A-02-02-02-007-001-02</t>
  </si>
  <si>
    <t>SERVICIOS DE LA BANCA DE INVERSIÓN</t>
  </si>
  <si>
    <t>A-02-02-02-007-001-03</t>
  </si>
  <si>
    <t>SERVICIOS DE SEGUROS Y PENSIONES (CON EXCLUSIÓN DE SERVICIOS DE REASEGURO), EXCEPTO LOS SERVICIOS DE SEGUROS SOCIALES</t>
  </si>
  <si>
    <t>A-02-02-02-007-001-03-5</t>
  </si>
  <si>
    <t>OTROS SERVICIOS DE SEGUROS DISTINTOS A LOS SEGUROS DE VIDA (EXCEPTO LOS SERVICIOS DE REASEGURO)</t>
  </si>
  <si>
    <t>A-02-02-02-007-001-03-5-05</t>
  </si>
  <si>
    <t>SERVICIOS DE SEGUROS GENERALES DE RESPONSABILIDAD CIVIL</t>
  </si>
  <si>
    <t>A-02-02-02-007-002</t>
  </si>
  <si>
    <t>SERVICIOS INMOBILIARIOS</t>
  </si>
  <si>
    <t>A-02-02-02-007-002-01</t>
  </si>
  <si>
    <t>SERVICIOS INMOBILIARIOS RELATIVOS A BIENES RAÍCES PROPIOS O ARRENDADOS</t>
  </si>
  <si>
    <t>A-02-02-02-007-002-02</t>
  </si>
  <si>
    <t>SERVICIOS INMOBILIARIOS A COMISIÓN O POR CONTRATO</t>
  </si>
  <si>
    <t>A-02-02-02-007-002-02-1</t>
  </si>
  <si>
    <t>SERVICIOS DE ADMINISTRACIÓN DE BIENES INMUEBLES A COMISIÓN O POR CONTRATO</t>
  </si>
  <si>
    <t>A-02-02-02-007-003</t>
  </si>
  <si>
    <t>SERVICIOS DE ARRENDAMIENTO O ALQUILER SIN OPERARIO</t>
  </si>
  <si>
    <t>A-02-02-02-007-003-01</t>
  </si>
  <si>
    <t>SERVICIOS DE ARRENDAMIENTO O ALQUILER DE MAQUINARIA Y EQUIPO SIN OPERARIO</t>
  </si>
  <si>
    <t>A-02-02-02-008</t>
  </si>
  <si>
    <t>SERVICIOS PRESTADOS A LAS EMPRESAS Y SERVICIOS DE PRODUCCIÓN</t>
  </si>
  <si>
    <t>A-02-02-02-008-002</t>
  </si>
  <si>
    <t>SERVICIOS JURÍDICOS Y CONTABLES</t>
  </si>
  <si>
    <t>A-02-02-02-008-002-01</t>
  </si>
  <si>
    <t>SERVICIOS JURÍDICOS</t>
  </si>
  <si>
    <t>A-02-02-02-008-002-02</t>
  </si>
  <si>
    <t>SERVICIOS DE CONTABILIDAD, AUDITORÍA Y TENEDURÍA DE LIBROS</t>
  </si>
  <si>
    <t>A-02-02-02-008-003</t>
  </si>
  <si>
    <t>OTROS SERVICIOS PROFESIONALES, CIENTÍFICOS Y TÉCNICOS</t>
  </si>
  <si>
    <t>A-02-02-02-008-003-01</t>
  </si>
  <si>
    <t>SERVICIOS DE CONSULTORÍA EN ADMINISTRACIÓN Y SERVICIOS DE GESTIÓN; SERVICIOS DE TECNOLOGÍA DE LA INFORMACIÓN</t>
  </si>
  <si>
    <t>A-02-02-02-008-003-06</t>
  </si>
  <si>
    <t>SERVICIOS DE PUBLICIDAD Y EL SUMINISTRO DE ESPACIO O TIEMPO PUBLICITARIOS</t>
  </si>
  <si>
    <t>A-02-02-02-008-003-09</t>
  </si>
  <si>
    <t>OTROS SERVICIOS PROFESIONALES Y TÉCNICOS N.C.P.</t>
  </si>
  <si>
    <t>A-02-02-02-008-004</t>
  </si>
  <si>
    <t>SERVICIOS DE TELECOMUNICACIONES, TRANSMISIÓN Y SUMINISTRO DE INFORMACIÓN</t>
  </si>
  <si>
    <t>A-02-02-02-008-004-01</t>
  </si>
  <si>
    <t>SERVICIOS DE TELEFONÍA Y OTRAS TELECOMUNICACIONES</t>
  </si>
  <si>
    <t>A-02-02-02-008-004-02</t>
  </si>
  <si>
    <t>SERVICIOS DE TELECOMUNICACIONES A TRAVÉS DE INTERNET</t>
  </si>
  <si>
    <t>A-02-02-02-008-004-05</t>
  </si>
  <si>
    <t>SERVICIOS DE BIBLIOTECAS Y ARCHIVOS</t>
  </si>
  <si>
    <t>A-02-02-02-008-005</t>
  </si>
  <si>
    <t>SERVICIOS DE SOPORTE</t>
  </si>
  <si>
    <t>A-02-02-02-008-005-01</t>
  </si>
  <si>
    <t>SERVICIOS DE EMPLEO</t>
  </si>
  <si>
    <t>A-02-02-02-008-005-02</t>
  </si>
  <si>
    <t>SERVICIOS DE INVESTIGACIÓN Y SEGURIDAD</t>
  </si>
  <si>
    <t>A-02-02-02-008-005-03</t>
  </si>
  <si>
    <t>SERVICIOS DE LIMPIEZA</t>
  </si>
  <si>
    <t>A-02-02-02-008-005-09</t>
  </si>
  <si>
    <t>OTROS SERVICIOS AUXILIARES</t>
  </si>
  <si>
    <t>A-02-02-02-008-007</t>
  </si>
  <si>
    <t>SERVICIOS DE MANTENIMIENTO, REPARACIÓN E INSTALACIÓN (EXCEPTO SERVICIOS DE CONSTRUCCIÓN)</t>
  </si>
  <si>
    <t>A-02-02-02-008-007-01</t>
  </si>
  <si>
    <t>SERVICIOS DE MANTENIMIENTO Y REPARACIÓN DE PRODUCTOS METÁLICOS ELABORADOS, MAQUINARIA Y EQUIPO</t>
  </si>
  <si>
    <t>A-02-02-02-008-009</t>
  </si>
  <si>
    <t>OTROS SERVICIOS DE FABRICACIÓN; SERVICIOS DE EDICIÓN, IMPRESIÓN Y REPRODUCCIÓN; SERVICIOS DE RECUPERACIÓN DE MATERIALES</t>
  </si>
  <si>
    <t>A-02-02-02-008-009-01</t>
  </si>
  <si>
    <t>SERVICIOS DE EDICIÓN, IMPRESIÓN Y REPRODUCCIÓN</t>
  </si>
  <si>
    <t>A-02-02-02-010</t>
  </si>
  <si>
    <t>VIÁTICOS DE LOS FUNCIONARIOS EN COMISIÓN</t>
  </si>
  <si>
    <t>A-02-02-02-010-01</t>
  </si>
  <si>
    <t>SERVICIOS DE ALOJAMIENTO PARA ESTANCIAS CORTAS FUNCIONARIOS</t>
  </si>
  <si>
    <t>A-02-02-02-010-02</t>
  </si>
  <si>
    <t>SERVICIOS DE TRANSPORTE DE PASAJEROS FUNCIONARIOS</t>
  </si>
  <si>
    <t>A-03</t>
  </si>
  <si>
    <t>TRANSFERENCIAS CORRIENTES</t>
  </si>
  <si>
    <t>A-03-02</t>
  </si>
  <si>
    <t>A GOBIERNOS Y ORGANIZACIONES NACIONALES E INTERNACIONALES</t>
  </si>
  <si>
    <t>A-03-02-02</t>
  </si>
  <si>
    <t>A ORGANIZACIONES INTERNACIONALES</t>
  </si>
  <si>
    <t>A-03-02-02-001</t>
  </si>
  <si>
    <t>MEMBRESÍAS</t>
  </si>
  <si>
    <t>A-03-02-02-005</t>
  </si>
  <si>
    <t>ORGANIZACIÓN IBEROAMERICANA DE SEGURIDAD SOCIAL - OISS</t>
  </si>
  <si>
    <t>A-03-02-02-005-001</t>
  </si>
  <si>
    <t>A-03-02-02-005-001-002</t>
  </si>
  <si>
    <t>DISTINTAS A MEMBRESÍAS</t>
  </si>
  <si>
    <t>A-03-08</t>
  </si>
  <si>
    <t>BECAS Y OTROS BENEFICIOS DE EDUCACION</t>
  </si>
  <si>
    <t>A-03-08-01</t>
  </si>
  <si>
    <t>A-03-08-01-002</t>
  </si>
  <si>
    <t>TRANSFERENCIA CONVENIOS ICETEX</t>
  </si>
  <si>
    <t>A-03-10</t>
  </si>
  <si>
    <t>SENTENCIAS Y CONCILIACIONES</t>
  </si>
  <si>
    <t>A-03-10-01</t>
  </si>
  <si>
    <t>SENTENCIAS UGG</t>
  </si>
  <si>
    <t>A-03-10-01-002</t>
  </si>
  <si>
    <t>SENTENCIAS CONTRATISTAS ADRES - UGG</t>
  </si>
  <si>
    <t>A-08</t>
  </si>
  <si>
    <t>GASTOS POR TRIBUTOS, MULTAS, SANCIONES E INTERESES DE MORA</t>
  </si>
  <si>
    <t>A-08-01</t>
  </si>
  <si>
    <t>IMPUESTOS</t>
  </si>
  <si>
    <t>A-08-01-02</t>
  </si>
  <si>
    <t>IMPUESTOS TERRITORIALES</t>
  </si>
  <si>
    <t>A-08-01-02-001</t>
  </si>
  <si>
    <t>IMPUESTO PREDIAL Y SOBRETASA AMBIENTAL</t>
  </si>
  <si>
    <t>A-08-05</t>
  </si>
  <si>
    <t>MULTAS, SANCIONES E INTERESES DE MORA</t>
  </si>
  <si>
    <t>A-08-05-01</t>
  </si>
  <si>
    <t>MULTAS Y SANCIONES</t>
  </si>
  <si>
    <t>A-08-05-02</t>
  </si>
  <si>
    <t>INTERESES DE MORA</t>
  </si>
  <si>
    <t>A-09</t>
  </si>
  <si>
    <t>DISPONIBILIDAD FINAL</t>
  </si>
  <si>
    <t>TOTALES</t>
  </si>
  <si>
    <t>EJECUCIÓN DE INGRESOS JUNIO DE 2025</t>
  </si>
  <si>
    <t xml:space="preserve">01 – UNIDAD DE GESTIÓN GENERAL DE ADRES </t>
  </si>
  <si>
    <t>CÓDIGO RUBRO</t>
  </si>
  <si>
    <t>CONCEPTO DEL RUBRO</t>
  </si>
  <si>
    <t>AFORO INICIAL</t>
  </si>
  <si>
    <t>MODIFICACIÓN PRESUPUESTAL</t>
  </si>
  <si>
    <t>AFORO DEFINITIVO</t>
  </si>
  <si>
    <t>Ingreso Acumulado Desde 01/01/2025 Hasta 31/05/2025</t>
  </si>
  <si>
    <t>Ingreso Desde 01/06/2025 Hasta 30/06/2025</t>
  </si>
  <si>
    <t>Ingreso Acumulado Desde 01/01/2025 Hasta 30/06/2025</t>
  </si>
  <si>
    <t>EJECUCIÓN ACUMULADA %</t>
  </si>
  <si>
    <t>PARTICIPACIÓN %</t>
  </si>
  <si>
    <t>1</t>
  </si>
  <si>
    <t>INGRESOS CORRIENTES</t>
  </si>
  <si>
    <t>1-02</t>
  </si>
  <si>
    <t>INGRESOS NO TRIBUTARIOS</t>
  </si>
  <si>
    <t>1-02-3</t>
  </si>
  <si>
    <t>1-02-3-01</t>
  </si>
  <si>
    <t>1-02-3-01-1</t>
  </si>
  <si>
    <t>SANCIONES SERVIDORES ADRES - UGG</t>
  </si>
  <si>
    <t>1-02-3-01-2</t>
  </si>
  <si>
    <t>SANCIONES CONTRATISTAS ADRES - UGG</t>
  </si>
  <si>
    <t>1-02-3-02</t>
  </si>
  <si>
    <t>1-02-3-02-1</t>
  </si>
  <si>
    <t>INTERESES DE MORA SERVIDORES ADRES - UGG</t>
  </si>
  <si>
    <t>1-02-3-02-2</t>
  </si>
  <si>
    <t>INTERESES DE MORA CONTRATISTAS ADRES - UGG</t>
  </si>
  <si>
    <t>1-02-5</t>
  </si>
  <si>
    <t>VENTA DE BIENES Y SERVICIOS</t>
  </si>
  <si>
    <t>1-02-5-01</t>
  </si>
  <si>
    <t>VENTA DE ESTABLECIMIENTO DE MERCADO</t>
  </si>
  <si>
    <t>1-02-5-01-08</t>
  </si>
  <si>
    <t>SERVICIOS PRESTADOS A LAS EMPRESAS Y SERVICIOS DE PRODUCCION</t>
  </si>
  <si>
    <t>1-02-5-01-08-05</t>
  </si>
  <si>
    <t>1-02-5-01-08-05-9</t>
  </si>
  <si>
    <t>OTROS SERVICIOS AUXILIARAES</t>
  </si>
  <si>
    <t>1-02-6</t>
  </si>
  <si>
    <t>1-02-6-04</t>
  </si>
  <si>
    <t>DIFERENTES A SUBVENCIONES</t>
  </si>
  <si>
    <t>1-02-6-04-01</t>
  </si>
  <si>
    <t>ACTIVIDADES A LA SALUD HUMANA Y DE ASISTENCIA SOCIAL</t>
  </si>
  <si>
    <t>1-02-6-04-01-09-1</t>
  </si>
  <si>
    <t>APORTE DE LA UNIDAD ADMINISTRADORA DE RECURSOS DEL SISTEMA GENERAL DE SEGURIDAD SOCIAL EN SALUD - ARTÍCULO 66 DE LA LEY 1753 DE 2015</t>
  </si>
  <si>
    <t>1-02-6-04-01-09-2</t>
  </si>
  <si>
    <t>APORTE ACUERDO  PUNTO FINAL -  PLAN NACIONAL DE DESARROLLO 2018-2022  - Artículo 237</t>
  </si>
  <si>
    <t>2</t>
  </si>
  <si>
    <t>RECURSOS DE CAPITAL</t>
  </si>
  <si>
    <t>2-05</t>
  </si>
  <si>
    <t>RENDIMIENTOS FINANCIEROS</t>
  </si>
  <si>
    <t>2-05-1</t>
  </si>
  <si>
    <t>RECURSOS DE LA ENTIDAD</t>
  </si>
  <si>
    <t>2-05-1-02</t>
  </si>
  <si>
    <t>DEPÓSITOS</t>
  </si>
  <si>
    <t>2-05-1-02-05</t>
  </si>
  <si>
    <t>OTROS RENDIMIENTOS FINANCIEROS</t>
  </si>
  <si>
    <t>TOTAL INGRESOS + DISPONIIBILIDAD INICIAL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</si>
</sst>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</font>
    <font>
      <b/>
      <sz val="9"/>
      <color theme="1"/>
      <name val="Arial Narrow"/>
      <family val="2"/>
    </font>
    <font>
      <sz val="9"/>
      <color theme="1"/>
      <name val="Arial Narrow"/>
      <family val="2"/>
    </font>
    <font>
      <b/>
      <sz val="9"/>
      <color rgb="FFFFFFFF"/>
      <name val="Arial Narrow"/>
      <family val="2"/>
    </font>
    <font>
      <b/>
      <sz val="10"/>
      <color theme="1"/>
      <name val="Calibri"/>
    </font>
    <font>
      <sz val="10"/>
      <color rgb="FFFFFFFF"/>
      <name val="Calibri"/>
    </font>
    <font>
      <sz val="10"/>
      <color theme="1"/>
      <name val="Calibri"/>
    </font>
    <font>
      <b/>
      <sz val="10"/>
      <color rgb="FFFFFFFF"/>
      <name val="Calibri"/>
    </font>
    <font>
      <sz val="10"/>
      <name val="Arial"/>
    </font>
  </fonts>
  <fills count="14">
    <fill>
      <patternFill patternType="none"/>
    </fill>
    <fill>
      <patternFill patternType="gray125"/>
    </fill>
    <fill>
      <patternFill patternType="solid">
        <fgColor rgb="FFCFE0F1"/>
      </patternFill>
    </fill>
    <fill>
      <patternFill patternType="solid">
        <fgColor rgb="FF1F4E78"/>
      </patternFill>
    </fill>
    <fill>
      <patternFill patternType="solid">
        <fgColor rgb="FF305496"/>
      </patternFill>
    </fill>
    <fill>
      <patternFill patternType="solid">
        <fgColor rgb="FF2F75B5"/>
      </patternFill>
    </fill>
    <fill>
      <patternFill patternType="solid">
        <fgColor rgb="FF9BC2E6"/>
      </patternFill>
    </fill>
    <fill>
      <patternFill patternType="solid">
        <fgColor rgb="FFBDD7EE"/>
      </patternFill>
    </fill>
    <fill>
      <patternFill patternType="solid">
        <fgColor rgb="FF244061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17365D"/>
      </patternFill>
    </fill>
    <fill>
      <patternFill patternType="solid">
        <fgColor rgb="FFBDDFFF"/>
      </patternFill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8" fillId="0" borderId="0"/>
  </cellStyleXfs>
  <cellXfs count="62">
    <xf numFmtId="0" fontId="0" fillId="0" borderId="0" xfId="0"/>
    <xf numFmtId="0" fontId="1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4" fontId="2" fillId="0" borderId="2" xfId="0" applyNumberFormat="1" applyFont="1" applyBorder="1" applyAlignment="1">
      <alignment horizontal="right" vertical="center" wrapText="1"/>
    </xf>
    <xf numFmtId="0" fontId="3" fillId="8" borderId="2" xfId="0" applyFont="1" applyFill="1" applyBorder="1" applyAlignment="1">
      <alignment horizontal="center" vertical="center" wrapText="1"/>
    </xf>
    <xf numFmtId="0" fontId="2" fillId="9" borderId="2" xfId="0" applyFont="1" applyFill="1" applyBorder="1" applyAlignment="1">
      <alignment horizontal="left" vertical="center" wrapText="1"/>
    </xf>
    <xf numFmtId="4" fontId="2" fillId="9" borderId="2" xfId="0" applyNumberFormat="1" applyFont="1" applyFill="1" applyBorder="1" applyAlignment="1">
      <alignment horizontal="right" vertical="center" wrapText="1"/>
    </xf>
    <xf numFmtId="0" fontId="3" fillId="4" borderId="2" xfId="0" applyFont="1" applyFill="1" applyBorder="1" applyAlignment="1">
      <alignment horizontal="left" vertical="center" wrapText="1"/>
    </xf>
    <xf numFmtId="4" fontId="3" fillId="4" borderId="2" xfId="0" applyNumberFormat="1" applyFont="1" applyFill="1" applyBorder="1" applyAlignment="1">
      <alignment horizontal="right" vertical="center" wrapText="1"/>
    </xf>
    <xf numFmtId="0" fontId="1" fillId="6" borderId="2" xfId="0" applyFont="1" applyFill="1" applyBorder="1" applyAlignment="1">
      <alignment horizontal="left" vertical="center" wrapText="1"/>
    </xf>
    <xf numFmtId="0" fontId="1" fillId="5" borderId="2" xfId="0" applyFont="1" applyFill="1" applyBorder="1" applyAlignment="1">
      <alignment horizontal="left" vertical="center" wrapText="1"/>
    </xf>
    <xf numFmtId="4" fontId="1" fillId="5" borderId="2" xfId="0" applyNumberFormat="1" applyFont="1" applyFill="1" applyBorder="1" applyAlignment="1">
      <alignment horizontal="right" vertical="center" wrapText="1"/>
    </xf>
    <xf numFmtId="0" fontId="3" fillId="3" borderId="2" xfId="0" applyFont="1" applyFill="1" applyBorder="1" applyAlignment="1">
      <alignment horizontal="left" vertical="center" wrapText="1"/>
    </xf>
    <xf numFmtId="4" fontId="1" fillId="6" borderId="2" xfId="0" applyNumberFormat="1" applyFont="1" applyFill="1" applyBorder="1" applyAlignment="1">
      <alignment horizontal="right" vertical="center" wrapText="1"/>
    </xf>
    <xf numFmtId="0" fontId="1" fillId="7" borderId="2" xfId="0" applyFont="1" applyFill="1" applyBorder="1" applyAlignment="1">
      <alignment horizontal="left" vertical="center" wrapText="1"/>
    </xf>
    <xf numFmtId="4" fontId="1" fillId="7" borderId="2" xfId="0" applyNumberFormat="1" applyFont="1" applyFill="1" applyBorder="1" applyAlignment="1">
      <alignment horizontal="right" vertical="center" wrapText="1"/>
    </xf>
    <xf numFmtId="0" fontId="2" fillId="10" borderId="2" xfId="0" applyFont="1" applyFill="1" applyBorder="1" applyAlignment="1">
      <alignment horizontal="left" vertical="center" wrapText="1"/>
    </xf>
    <xf numFmtId="4" fontId="2" fillId="10" borderId="2" xfId="0" applyNumberFormat="1" applyFont="1" applyFill="1" applyBorder="1" applyAlignment="1">
      <alignment horizontal="right" vertical="center" wrapText="1"/>
    </xf>
    <xf numFmtId="0" fontId="1" fillId="11" borderId="2" xfId="0" applyFont="1" applyFill="1" applyBorder="1" applyAlignment="1">
      <alignment horizontal="left" vertical="center" wrapText="1"/>
    </xf>
    <xf numFmtId="4" fontId="1" fillId="11" borderId="2" xfId="0" applyNumberFormat="1" applyFont="1" applyFill="1" applyBorder="1" applyAlignment="1">
      <alignment horizontal="right" vertical="center" wrapText="1"/>
    </xf>
    <xf numFmtId="0" fontId="2" fillId="11" borderId="2" xfId="0" applyFont="1" applyFill="1" applyBorder="1" applyAlignment="1">
      <alignment horizontal="left" vertical="center" wrapText="1"/>
    </xf>
    <xf numFmtId="4" fontId="2" fillId="11" borderId="2" xfId="0" applyNumberFormat="1" applyFont="1" applyFill="1" applyBorder="1" applyAlignment="1">
      <alignment horizontal="right" vertical="center" wrapText="1"/>
    </xf>
    <xf numFmtId="4" fontId="3" fillId="8" borderId="2" xfId="0" applyNumberFormat="1" applyFont="1" applyFill="1" applyBorder="1" applyAlignment="1">
      <alignment horizontal="right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/>
    <xf numFmtId="0" fontId="1" fillId="0" borderId="0" xfId="0" applyFont="1"/>
    <xf numFmtId="0" fontId="2" fillId="9" borderId="0" xfId="0" applyFont="1" applyFill="1"/>
    <xf numFmtId="0" fontId="1" fillId="8" borderId="2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left"/>
    </xf>
    <xf numFmtId="4" fontId="3" fillId="3" borderId="2" xfId="0" applyNumberFormat="1" applyFont="1" applyFill="1" applyBorder="1" applyAlignment="1">
      <alignment horizontal="right" vertical="center" wrapText="1"/>
    </xf>
    <xf numFmtId="0" fontId="0" fillId="0" borderId="0" xfId="0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left" vertical="center" wrapText="1"/>
    </xf>
    <xf numFmtId="4" fontId="5" fillId="3" borderId="2" xfId="0" applyNumberFormat="1" applyFont="1" applyFill="1" applyBorder="1" applyAlignment="1">
      <alignment horizontal="right" vertical="center" wrapText="1"/>
    </xf>
    <xf numFmtId="0" fontId="5" fillId="4" borderId="2" xfId="0" applyFont="1" applyFill="1" applyBorder="1" applyAlignment="1">
      <alignment horizontal="left" vertical="center" wrapText="1"/>
    </xf>
    <xf numFmtId="4" fontId="5" fillId="4" borderId="2" xfId="0" applyNumberFormat="1" applyFont="1" applyFill="1" applyBorder="1" applyAlignment="1">
      <alignment horizontal="right" vertical="center" wrapText="1"/>
    </xf>
    <xf numFmtId="0" fontId="6" fillId="5" borderId="2" xfId="0" applyFont="1" applyFill="1" applyBorder="1" applyAlignment="1">
      <alignment horizontal="left" vertical="center" wrapText="1"/>
    </xf>
    <xf numFmtId="4" fontId="6" fillId="5" borderId="2" xfId="0" applyNumberFormat="1" applyFont="1" applyFill="1" applyBorder="1" applyAlignment="1">
      <alignment horizontal="right" vertical="center" wrapText="1"/>
    </xf>
    <xf numFmtId="0" fontId="6" fillId="6" borderId="2" xfId="0" applyFont="1" applyFill="1" applyBorder="1" applyAlignment="1">
      <alignment horizontal="left" vertical="center" wrapText="1"/>
    </xf>
    <xf numFmtId="4" fontId="6" fillId="6" borderId="2" xfId="0" applyNumberFormat="1" applyFont="1" applyFill="1" applyBorder="1" applyAlignment="1">
      <alignment horizontal="right" vertical="center" wrapText="1"/>
    </xf>
    <xf numFmtId="0" fontId="6" fillId="0" borderId="2" xfId="0" applyFont="1" applyBorder="1" applyAlignment="1">
      <alignment horizontal="left" vertical="center" wrapText="1"/>
    </xf>
    <xf numFmtId="4" fontId="6" fillId="0" borderId="2" xfId="0" applyNumberFormat="1" applyFont="1" applyBorder="1" applyAlignment="1">
      <alignment horizontal="right" vertical="center" wrapText="1"/>
    </xf>
    <xf numFmtId="0" fontId="6" fillId="7" borderId="2" xfId="0" applyFont="1" applyFill="1" applyBorder="1" applyAlignment="1">
      <alignment horizontal="left" vertical="center" wrapText="1"/>
    </xf>
    <xf numFmtId="4" fontId="6" fillId="7" borderId="2" xfId="0" applyNumberFormat="1" applyFont="1" applyFill="1" applyBorder="1" applyAlignment="1">
      <alignment horizontal="right" vertical="center" wrapText="1"/>
    </xf>
    <xf numFmtId="4" fontId="5" fillId="12" borderId="2" xfId="0" applyNumberFormat="1" applyFont="1" applyFill="1" applyBorder="1" applyAlignment="1">
      <alignment horizontal="right" vertical="center" wrapText="1"/>
    </xf>
    <xf numFmtId="0" fontId="0" fillId="0" borderId="0" xfId="0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7" fillId="12" borderId="5" xfId="0" applyFont="1" applyFill="1" applyBorder="1" applyAlignment="1">
      <alignment horizontal="center" vertical="center" wrapText="1"/>
    </xf>
    <xf numFmtId="0" fontId="7" fillId="12" borderId="7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0" fillId="0" borderId="0" xfId="0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6" fillId="13" borderId="2" xfId="0" applyFont="1" applyFill="1" applyBorder="1" applyAlignment="1">
      <alignment horizontal="left" vertical="center" wrapText="1"/>
    </xf>
    <xf numFmtId="4" fontId="6" fillId="13" borderId="2" xfId="0" applyNumberFormat="1" applyFont="1" applyFill="1" applyBorder="1" applyAlignment="1">
      <alignment horizontal="right" vertical="center" wrapText="1"/>
    </xf>
  </cellXfs>
  <cellStyles count="2">
    <cellStyle name="Normal" xfId="0" builtinId="0"/>
    <cellStyle name="Normal 2" xfId="1" xr:uid="{60238960-D415-4E1B-B734-1066F0625C4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187475" cy="1362075"/>
    <xdr:pic>
      <xdr:nvPicPr>
        <xdr:cNvPr id="2" name="image1.png" descr="image1.png">
          <a:extLst>
            <a:ext uri="{FF2B5EF4-FFF2-40B4-BE49-F238E27FC236}">
              <a16:creationId xmlns:a16="http://schemas.microsoft.com/office/drawing/2014/main" id="{B37AAC2F-ADDB-47A6-AEB8-F129CA8CF0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87475" cy="1362075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259861</xdr:colOff>
      <xdr:row>0</xdr:row>
      <xdr:rowOff>1</xdr:rowOff>
    </xdr:from>
    <xdr:ext cx="795997" cy="845820"/>
    <xdr:pic>
      <xdr:nvPicPr>
        <xdr:cNvPr id="2" name="image1.png" descr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9861" y="1"/>
          <a:ext cx="795997" cy="84582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11753D-01B3-4AAA-8D6D-B526B8FFDA9F}">
  <dimension ref="A1:K35"/>
  <sheetViews>
    <sheetView showGridLines="0" tabSelected="1" topLeftCell="C5" workbookViewId="0">
      <selection activeCell="H36" sqref="H36"/>
    </sheetView>
  </sheetViews>
  <sheetFormatPr baseColWidth="10" defaultColWidth="9.140625" defaultRowHeight="15" x14ac:dyDescent="0.25"/>
  <cols>
    <col min="1" max="1" width="31.28515625" customWidth="1"/>
    <col min="2" max="2" width="99" customWidth="1"/>
    <col min="3" max="3" width="18.28515625" customWidth="1"/>
    <col min="4" max="4" width="21.28515625" customWidth="1"/>
    <col min="5" max="5" width="17.140625" customWidth="1"/>
    <col min="6" max="6" width="25.85546875" customWidth="1"/>
    <col min="7" max="7" width="22.140625" customWidth="1"/>
    <col min="8" max="9" width="25.85546875" customWidth="1"/>
    <col min="10" max="10" width="18.28515625" customWidth="1"/>
    <col min="11" max="11" width="1.5703125" customWidth="1"/>
  </cols>
  <sheetData>
    <row r="1" spans="1:10" x14ac:dyDescent="0.25">
      <c r="A1" s="32"/>
      <c r="B1" s="47"/>
      <c r="C1" s="47"/>
      <c r="D1" s="47"/>
      <c r="E1" s="47"/>
      <c r="F1" s="47"/>
      <c r="G1" s="47"/>
      <c r="H1" s="47"/>
      <c r="I1" s="47"/>
      <c r="J1" s="47"/>
    </row>
    <row r="2" spans="1:10" x14ac:dyDescent="0.25">
      <c r="B2" s="52"/>
      <c r="C2" s="52"/>
      <c r="D2" s="52"/>
      <c r="E2" s="52"/>
      <c r="F2" s="52"/>
      <c r="G2" s="52"/>
      <c r="H2" s="52"/>
      <c r="I2" s="52"/>
      <c r="J2" s="52"/>
    </row>
    <row r="3" spans="1:10" x14ac:dyDescent="0.25">
      <c r="B3" s="52"/>
      <c r="C3" s="52"/>
      <c r="D3" s="52"/>
      <c r="E3" s="52"/>
      <c r="F3" s="52"/>
      <c r="G3" s="52"/>
      <c r="H3" s="52"/>
      <c r="I3" s="52"/>
      <c r="J3" s="52"/>
    </row>
    <row r="4" spans="1:10" x14ac:dyDescent="0.25">
      <c r="B4" s="53" t="s">
        <v>0</v>
      </c>
      <c r="C4" s="53"/>
      <c r="D4" s="53"/>
      <c r="E4" s="53"/>
      <c r="F4" s="53"/>
      <c r="G4" s="53"/>
      <c r="H4" s="53"/>
      <c r="I4" s="53"/>
      <c r="J4" s="53"/>
    </row>
    <row r="5" spans="1:10" x14ac:dyDescent="0.25">
      <c r="B5" s="53" t="s">
        <v>284</v>
      </c>
      <c r="C5" s="53"/>
      <c r="D5" s="53"/>
      <c r="E5" s="53"/>
      <c r="F5" s="53"/>
      <c r="G5" s="53"/>
      <c r="H5" s="53"/>
      <c r="I5" s="53"/>
      <c r="J5" s="53"/>
    </row>
    <row r="6" spans="1:10" x14ac:dyDescent="0.25">
      <c r="B6" s="53" t="s">
        <v>285</v>
      </c>
      <c r="C6" s="53"/>
      <c r="D6" s="53"/>
      <c r="E6" s="53"/>
      <c r="F6" s="53"/>
      <c r="G6" s="53"/>
      <c r="H6" s="53"/>
      <c r="I6" s="53"/>
      <c r="J6" s="53"/>
    </row>
    <row r="7" spans="1:10" x14ac:dyDescent="0.25">
      <c r="B7" s="47"/>
      <c r="C7" s="47"/>
      <c r="D7" s="47"/>
      <c r="E7" s="47"/>
      <c r="F7" s="47"/>
      <c r="G7" s="47"/>
      <c r="H7" s="47"/>
      <c r="I7" s="47"/>
      <c r="J7" s="47"/>
    </row>
    <row r="8" spans="1:10" x14ac:dyDescent="0.25">
      <c r="B8" s="48"/>
      <c r="C8" s="48"/>
      <c r="D8" s="48"/>
      <c r="E8" s="48"/>
      <c r="F8" s="48"/>
      <c r="G8" s="48"/>
      <c r="H8" s="48"/>
      <c r="I8" s="48"/>
      <c r="J8" s="48"/>
    </row>
    <row r="9" spans="1:10" ht="38.25" x14ac:dyDescent="0.25">
      <c r="A9" s="33" t="s">
        <v>286</v>
      </c>
      <c r="B9" s="33" t="s">
        <v>287</v>
      </c>
      <c r="C9" s="33" t="s">
        <v>288</v>
      </c>
      <c r="D9" s="33" t="s">
        <v>289</v>
      </c>
      <c r="E9" s="33" t="s">
        <v>290</v>
      </c>
      <c r="F9" s="33" t="s">
        <v>291</v>
      </c>
      <c r="G9" s="33" t="s">
        <v>292</v>
      </c>
      <c r="H9" s="33" t="s">
        <v>293</v>
      </c>
      <c r="I9" s="33" t="s">
        <v>294</v>
      </c>
      <c r="J9" s="33" t="s">
        <v>295</v>
      </c>
    </row>
    <row r="10" spans="1:10" x14ac:dyDescent="0.25">
      <c r="A10" s="34" t="s">
        <v>296</v>
      </c>
      <c r="B10" s="34" t="s">
        <v>297</v>
      </c>
      <c r="C10" s="35">
        <v>289234190000</v>
      </c>
      <c r="D10" s="35">
        <v>0</v>
      </c>
      <c r="E10" s="35">
        <v>289234190000</v>
      </c>
      <c r="F10" s="35">
        <v>52719001212.769997</v>
      </c>
      <c r="G10" s="35">
        <v>14089614410.879999</v>
      </c>
      <c r="H10" s="35">
        <v>66808615623.650002</v>
      </c>
      <c r="I10" s="35">
        <v>23.098450298579845</v>
      </c>
      <c r="J10" s="35">
        <v>99.969435925187454</v>
      </c>
    </row>
    <row r="11" spans="1:10" x14ac:dyDescent="0.25">
      <c r="A11" s="36" t="s">
        <v>298</v>
      </c>
      <c r="B11" s="36" t="s">
        <v>299</v>
      </c>
      <c r="C11" s="37">
        <v>289234190000</v>
      </c>
      <c r="D11" s="37">
        <v>0</v>
      </c>
      <c r="E11" s="37">
        <v>289234190000</v>
      </c>
      <c r="F11" s="37">
        <v>52719001212.769997</v>
      </c>
      <c r="G11" s="37">
        <v>14089614410.879999</v>
      </c>
      <c r="H11" s="37">
        <v>66808615623.650002</v>
      </c>
      <c r="I11" s="37">
        <v>23.098450298579845</v>
      </c>
      <c r="J11" s="37">
        <v>99.969435925187454</v>
      </c>
    </row>
    <row r="12" spans="1:10" x14ac:dyDescent="0.25">
      <c r="A12" s="38" t="s">
        <v>300</v>
      </c>
      <c r="B12" s="38" t="s">
        <v>276</v>
      </c>
      <c r="C12" s="39">
        <v>0</v>
      </c>
      <c r="D12" s="39">
        <v>0</v>
      </c>
      <c r="E12" s="39">
        <v>0</v>
      </c>
      <c r="F12" s="39">
        <v>7109773553</v>
      </c>
      <c r="G12" s="39">
        <v>0</v>
      </c>
      <c r="H12" s="39">
        <v>7109773553</v>
      </c>
      <c r="I12" s="39">
        <v>0</v>
      </c>
      <c r="J12" s="39">
        <v>10.638748386182986</v>
      </c>
    </row>
    <row r="13" spans="1:10" x14ac:dyDescent="0.25">
      <c r="A13" s="40" t="s">
        <v>301</v>
      </c>
      <c r="B13" s="40" t="s">
        <v>278</v>
      </c>
      <c r="C13" s="41">
        <v>0</v>
      </c>
      <c r="D13" s="41">
        <v>0</v>
      </c>
      <c r="E13" s="41">
        <v>0</v>
      </c>
      <c r="F13" s="41">
        <v>7109773553</v>
      </c>
      <c r="G13" s="41">
        <v>0</v>
      </c>
      <c r="H13" s="41">
        <v>7109773553</v>
      </c>
      <c r="I13" s="41">
        <v>0</v>
      </c>
      <c r="J13" s="41">
        <v>10.638748386182986</v>
      </c>
    </row>
    <row r="14" spans="1:10" x14ac:dyDescent="0.25">
      <c r="A14" s="60" t="s">
        <v>302</v>
      </c>
      <c r="B14" s="60" t="s">
        <v>303</v>
      </c>
      <c r="C14" s="61">
        <v>0</v>
      </c>
      <c r="D14" s="61">
        <v>0</v>
      </c>
      <c r="E14" s="61">
        <v>0</v>
      </c>
      <c r="F14" s="61">
        <v>0</v>
      </c>
      <c r="G14" s="61">
        <v>0</v>
      </c>
      <c r="H14" s="61">
        <v>0</v>
      </c>
      <c r="I14" s="61">
        <v>0</v>
      </c>
      <c r="J14" s="61">
        <v>0</v>
      </c>
    </row>
    <row r="15" spans="1:10" x14ac:dyDescent="0.25">
      <c r="A15" s="60" t="s">
        <v>304</v>
      </c>
      <c r="B15" s="60" t="s">
        <v>305</v>
      </c>
      <c r="C15" s="61">
        <v>0</v>
      </c>
      <c r="D15" s="61">
        <v>0</v>
      </c>
      <c r="E15" s="61">
        <v>0</v>
      </c>
      <c r="F15" s="61">
        <v>7109773553</v>
      </c>
      <c r="G15" s="61">
        <v>0</v>
      </c>
      <c r="H15" s="61">
        <v>7109773553</v>
      </c>
      <c r="I15" s="61">
        <v>0</v>
      </c>
      <c r="J15" s="61">
        <v>10.638748386182986</v>
      </c>
    </row>
    <row r="16" spans="1:10" x14ac:dyDescent="0.25">
      <c r="A16" s="40" t="s">
        <v>306</v>
      </c>
      <c r="B16" s="40" t="s">
        <v>280</v>
      </c>
      <c r="C16" s="41">
        <v>0</v>
      </c>
      <c r="D16" s="41">
        <v>0</v>
      </c>
      <c r="E16" s="41">
        <v>0</v>
      </c>
      <c r="F16" s="41">
        <v>0</v>
      </c>
      <c r="G16" s="41">
        <v>0</v>
      </c>
      <c r="H16" s="41">
        <v>0</v>
      </c>
      <c r="I16" s="41">
        <v>0</v>
      </c>
      <c r="J16" s="41">
        <v>0</v>
      </c>
    </row>
    <row r="17" spans="1:10" x14ac:dyDescent="0.25">
      <c r="A17" s="42" t="s">
        <v>307</v>
      </c>
      <c r="B17" s="42" t="s">
        <v>308</v>
      </c>
      <c r="C17" s="43">
        <v>0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</row>
    <row r="18" spans="1:10" x14ac:dyDescent="0.25">
      <c r="A18" s="42" t="s">
        <v>309</v>
      </c>
      <c r="B18" s="42" t="s">
        <v>310</v>
      </c>
      <c r="C18" s="43">
        <v>0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</row>
    <row r="19" spans="1:10" x14ac:dyDescent="0.25">
      <c r="A19" s="36" t="s">
        <v>311</v>
      </c>
      <c r="B19" s="36" t="s">
        <v>312</v>
      </c>
      <c r="C19" s="37">
        <v>0</v>
      </c>
      <c r="D19" s="37">
        <v>0</v>
      </c>
      <c r="E19" s="37">
        <v>0</v>
      </c>
      <c r="F19" s="37">
        <v>7741795</v>
      </c>
      <c r="G19" s="37">
        <v>3160000</v>
      </c>
      <c r="H19" s="37">
        <v>10901795</v>
      </c>
      <c r="I19" s="37">
        <v>0</v>
      </c>
      <c r="J19" s="37">
        <v>1.6312960335256931E-2</v>
      </c>
    </row>
    <row r="20" spans="1:10" x14ac:dyDescent="0.25">
      <c r="A20" s="38" t="s">
        <v>313</v>
      </c>
      <c r="B20" s="38" t="s">
        <v>314</v>
      </c>
      <c r="C20" s="39">
        <v>0</v>
      </c>
      <c r="D20" s="39">
        <v>0</v>
      </c>
      <c r="E20" s="39">
        <v>0</v>
      </c>
      <c r="F20" s="39">
        <v>7741795</v>
      </c>
      <c r="G20" s="39">
        <v>3160000</v>
      </c>
      <c r="H20" s="39">
        <v>10901795</v>
      </c>
      <c r="I20" s="39">
        <v>0</v>
      </c>
      <c r="J20" s="39">
        <v>1.6312960335256931E-2</v>
      </c>
    </row>
    <row r="21" spans="1:10" x14ac:dyDescent="0.25">
      <c r="A21" s="40" t="s">
        <v>315</v>
      </c>
      <c r="B21" s="40" t="s">
        <v>316</v>
      </c>
      <c r="C21" s="41">
        <v>0</v>
      </c>
      <c r="D21" s="41">
        <v>0</v>
      </c>
      <c r="E21" s="41">
        <v>0</v>
      </c>
      <c r="F21" s="41">
        <v>7741795</v>
      </c>
      <c r="G21" s="41">
        <v>3160000</v>
      </c>
      <c r="H21" s="41">
        <v>10901795</v>
      </c>
      <c r="I21" s="41">
        <v>0</v>
      </c>
      <c r="J21" s="41">
        <v>1.6312960335256931E-2</v>
      </c>
    </row>
    <row r="22" spans="1:10" x14ac:dyDescent="0.25">
      <c r="A22" s="44" t="s">
        <v>317</v>
      </c>
      <c r="B22" s="44" t="s">
        <v>220</v>
      </c>
      <c r="C22" s="45">
        <v>0</v>
      </c>
      <c r="D22" s="45">
        <v>0</v>
      </c>
      <c r="E22" s="45">
        <v>0</v>
      </c>
      <c r="F22" s="45">
        <v>7741795</v>
      </c>
      <c r="G22" s="45">
        <v>3160000</v>
      </c>
      <c r="H22" s="45">
        <v>10901795</v>
      </c>
      <c r="I22" s="45">
        <v>0</v>
      </c>
      <c r="J22" s="45">
        <v>1.6312960335256931E-2</v>
      </c>
    </row>
    <row r="23" spans="1:10" x14ac:dyDescent="0.25">
      <c r="A23" s="42" t="s">
        <v>318</v>
      </c>
      <c r="B23" s="42" t="s">
        <v>319</v>
      </c>
      <c r="C23" s="43">
        <v>0</v>
      </c>
      <c r="D23" s="43">
        <v>0</v>
      </c>
      <c r="E23" s="43">
        <v>0</v>
      </c>
      <c r="F23" s="43">
        <v>7741795</v>
      </c>
      <c r="G23" s="43">
        <v>3160000</v>
      </c>
      <c r="H23" s="43">
        <v>10901795</v>
      </c>
      <c r="I23" s="43">
        <v>0</v>
      </c>
      <c r="J23" s="43">
        <v>1.6312960335256931E-2</v>
      </c>
    </row>
    <row r="24" spans="1:10" x14ac:dyDescent="0.25">
      <c r="A24" s="38" t="s">
        <v>320</v>
      </c>
      <c r="B24" s="38" t="s">
        <v>244</v>
      </c>
      <c r="C24" s="39">
        <v>289234190000</v>
      </c>
      <c r="D24" s="39">
        <v>0</v>
      </c>
      <c r="E24" s="39">
        <v>289234190000</v>
      </c>
      <c r="F24" s="39">
        <v>45601485864.769997</v>
      </c>
      <c r="G24" s="39">
        <v>14086454410.879999</v>
      </c>
      <c r="H24" s="39">
        <v>59687940275.650002</v>
      </c>
      <c r="I24" s="39">
        <v>20.63654379022411</v>
      </c>
      <c r="J24" s="39">
        <v>89.314374578669202</v>
      </c>
    </row>
    <row r="25" spans="1:10" x14ac:dyDescent="0.25">
      <c r="A25" s="40" t="s">
        <v>321</v>
      </c>
      <c r="B25" s="40" t="s">
        <v>322</v>
      </c>
      <c r="C25" s="41">
        <v>289234190000</v>
      </c>
      <c r="D25" s="41">
        <v>0</v>
      </c>
      <c r="E25" s="41">
        <v>289234190000</v>
      </c>
      <c r="F25" s="41">
        <v>45601485864.769997</v>
      </c>
      <c r="G25" s="41">
        <v>14086454410.879999</v>
      </c>
      <c r="H25" s="41">
        <v>59687940275.650002</v>
      </c>
      <c r="I25" s="41">
        <v>20.63654379022411</v>
      </c>
      <c r="J25" s="41">
        <v>89.314374578669202</v>
      </c>
    </row>
    <row r="26" spans="1:10" x14ac:dyDescent="0.25">
      <c r="A26" s="44" t="s">
        <v>323</v>
      </c>
      <c r="B26" s="44" t="s">
        <v>324</v>
      </c>
      <c r="C26" s="45">
        <v>289234190000</v>
      </c>
      <c r="D26" s="45">
        <v>0</v>
      </c>
      <c r="E26" s="45">
        <v>289234190000</v>
      </c>
      <c r="F26" s="45">
        <v>45601485864.769997</v>
      </c>
      <c r="G26" s="45">
        <v>14086454410.879999</v>
      </c>
      <c r="H26" s="45">
        <v>59687940275.650002</v>
      </c>
      <c r="I26" s="45">
        <v>20.63654379022411</v>
      </c>
      <c r="J26" s="45">
        <v>89.314374578669202</v>
      </c>
    </row>
    <row r="27" spans="1:10" ht="25.5" x14ac:dyDescent="0.25">
      <c r="A27" s="42" t="s">
        <v>325</v>
      </c>
      <c r="B27" s="42" t="s">
        <v>326</v>
      </c>
      <c r="C27" s="43">
        <v>289234190000</v>
      </c>
      <c r="D27" s="43">
        <v>0</v>
      </c>
      <c r="E27" s="43">
        <v>289234190000</v>
      </c>
      <c r="F27" s="43">
        <v>45601485864.769997</v>
      </c>
      <c r="G27" s="43">
        <v>14086454410.879999</v>
      </c>
      <c r="H27" s="43">
        <v>59687940275.650002</v>
      </c>
      <c r="I27" s="43">
        <v>20.63654379022411</v>
      </c>
      <c r="J27" s="43">
        <v>89.314374578669202</v>
      </c>
    </row>
    <row r="28" spans="1:10" x14ac:dyDescent="0.25">
      <c r="A28" s="42" t="s">
        <v>327</v>
      </c>
      <c r="B28" s="42" t="s">
        <v>328</v>
      </c>
      <c r="C28" s="43">
        <v>0</v>
      </c>
      <c r="D28" s="43">
        <v>0</v>
      </c>
      <c r="E28" s="43">
        <v>0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</row>
    <row r="29" spans="1:10" x14ac:dyDescent="0.25">
      <c r="A29" s="34" t="s">
        <v>329</v>
      </c>
      <c r="B29" s="34" t="s">
        <v>330</v>
      </c>
      <c r="C29" s="35">
        <v>0</v>
      </c>
      <c r="D29" s="35">
        <v>0</v>
      </c>
      <c r="E29" s="35">
        <v>0</v>
      </c>
      <c r="F29" s="35">
        <v>20425678.18</v>
      </c>
      <c r="G29" s="35">
        <v>0</v>
      </c>
      <c r="H29" s="35">
        <v>20425678.18</v>
      </c>
      <c r="I29" s="35">
        <v>0</v>
      </c>
      <c r="J29" s="35">
        <v>3.0564074812548116E-2</v>
      </c>
    </row>
    <row r="30" spans="1:10" x14ac:dyDescent="0.25">
      <c r="A30" s="36" t="s">
        <v>331</v>
      </c>
      <c r="B30" s="36" t="s">
        <v>332</v>
      </c>
      <c r="C30" s="37">
        <v>0</v>
      </c>
      <c r="D30" s="37">
        <v>0</v>
      </c>
      <c r="E30" s="37">
        <v>0</v>
      </c>
      <c r="F30" s="37">
        <v>20425678.18</v>
      </c>
      <c r="G30" s="37">
        <v>0</v>
      </c>
      <c r="H30" s="37">
        <v>20425678.18</v>
      </c>
      <c r="I30" s="37">
        <v>0</v>
      </c>
      <c r="J30" s="37">
        <v>3.0564074812548116E-2</v>
      </c>
    </row>
    <row r="31" spans="1:10" x14ac:dyDescent="0.25">
      <c r="A31" s="38" t="s">
        <v>333</v>
      </c>
      <c r="B31" s="38" t="s">
        <v>334</v>
      </c>
      <c r="C31" s="39">
        <v>0</v>
      </c>
      <c r="D31" s="39">
        <v>0</v>
      </c>
      <c r="E31" s="39">
        <v>0</v>
      </c>
      <c r="F31" s="39">
        <v>20425678.18</v>
      </c>
      <c r="G31" s="39">
        <v>0</v>
      </c>
      <c r="H31" s="39">
        <v>20425678.18</v>
      </c>
      <c r="I31" s="39">
        <v>0</v>
      </c>
      <c r="J31" s="39">
        <v>3.0564074812548116E-2</v>
      </c>
    </row>
    <row r="32" spans="1:10" x14ac:dyDescent="0.25">
      <c r="A32" s="40" t="s">
        <v>335</v>
      </c>
      <c r="B32" s="40" t="s">
        <v>336</v>
      </c>
      <c r="C32" s="41">
        <v>0</v>
      </c>
      <c r="D32" s="41">
        <v>0</v>
      </c>
      <c r="E32" s="41">
        <v>0</v>
      </c>
      <c r="F32" s="41">
        <v>20425678.18</v>
      </c>
      <c r="G32" s="41">
        <v>0</v>
      </c>
      <c r="H32" s="41">
        <v>20425678.18</v>
      </c>
      <c r="I32" s="41">
        <v>0</v>
      </c>
      <c r="J32" s="41">
        <v>3.0564074812548116E-2</v>
      </c>
    </row>
    <row r="33" spans="1:11" x14ac:dyDescent="0.25">
      <c r="A33" s="42" t="s">
        <v>337</v>
      </c>
      <c r="B33" s="42" t="s">
        <v>338</v>
      </c>
      <c r="C33" s="43">
        <v>0</v>
      </c>
      <c r="D33" s="43">
        <v>0</v>
      </c>
      <c r="E33" s="43">
        <v>0</v>
      </c>
      <c r="F33" s="43">
        <v>20425678.18</v>
      </c>
      <c r="G33" s="43">
        <v>0</v>
      </c>
      <c r="H33" s="43">
        <v>20425678.18</v>
      </c>
      <c r="I33" s="43">
        <v>0</v>
      </c>
      <c r="J33" s="43">
        <v>3.0564074812548116E-2</v>
      </c>
    </row>
    <row r="34" spans="1:11" x14ac:dyDescent="0.25">
      <c r="A34" s="49" t="s">
        <v>339</v>
      </c>
      <c r="B34" s="50"/>
      <c r="C34" s="46">
        <v>289234190000</v>
      </c>
      <c r="D34" s="46">
        <v>0</v>
      </c>
      <c r="E34" s="46">
        <v>289234190000</v>
      </c>
      <c r="F34" s="46">
        <v>52739426890.949997</v>
      </c>
      <c r="G34" s="46">
        <v>14089614410.879999</v>
      </c>
      <c r="H34" s="46">
        <v>66829041301.830002</v>
      </c>
      <c r="I34" s="46">
        <v>23.105512284640348</v>
      </c>
      <c r="J34" s="46">
        <v>100</v>
      </c>
    </row>
    <row r="35" spans="1:11" x14ac:dyDescent="0.25">
      <c r="A35" s="51"/>
      <c r="B35" s="51"/>
      <c r="C35" s="51"/>
      <c r="D35" s="51"/>
      <c r="E35" s="51"/>
      <c r="F35" s="51"/>
      <c r="G35" s="51"/>
      <c r="H35" s="51"/>
      <c r="I35" s="51"/>
      <c r="J35" s="51"/>
      <c r="K35" s="51"/>
    </row>
  </sheetData>
  <mergeCells count="9">
    <mergeCell ref="B7:J8"/>
    <mergeCell ref="A34:B34"/>
    <mergeCell ref="A35:K35"/>
    <mergeCell ref="B1:J1"/>
    <mergeCell ref="B2:J2"/>
    <mergeCell ref="B3:J3"/>
    <mergeCell ref="B4:J4"/>
    <mergeCell ref="B5:J5"/>
    <mergeCell ref="B6:J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44"/>
  <sheetViews>
    <sheetView showGridLines="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B3" sqref="B3:T3"/>
    </sheetView>
  </sheetViews>
  <sheetFormatPr baseColWidth="10" defaultColWidth="9.140625" defaultRowHeight="13.5" x14ac:dyDescent="0.25"/>
  <cols>
    <col min="1" max="1" width="19.42578125" style="24" customWidth="1"/>
    <col min="2" max="2" width="23.5703125" style="24" customWidth="1"/>
    <col min="3" max="4" width="16.85546875" style="24" bestFit="1" customWidth="1"/>
    <col min="5" max="6" width="14.7109375" style="24" bestFit="1" customWidth="1"/>
    <col min="7" max="8" width="13.85546875" style="24" bestFit="1" customWidth="1"/>
    <col min="9" max="10" width="13" style="24" bestFit="1" customWidth="1"/>
    <col min="11" max="12" width="13.85546875" style="24" bestFit="1" customWidth="1"/>
    <col min="13" max="14" width="14.7109375" style="24" bestFit="1" customWidth="1"/>
    <col min="15" max="15" width="13.85546875" style="24" bestFit="1" customWidth="1"/>
    <col min="16" max="16" width="16" style="24" customWidth="1"/>
    <col min="17" max="18" width="9.140625" style="24"/>
    <col min="19" max="19" width="13.7109375" style="24" customWidth="1"/>
    <col min="20" max="20" width="18.28515625" style="24" customWidth="1"/>
    <col min="21" max="21" width="6.140625" style="24" customWidth="1"/>
    <col min="22" max="16384" width="9.140625" style="24"/>
  </cols>
  <sheetData>
    <row r="1" spans="1:20" x14ac:dyDescent="0.25">
      <c r="A1" s="23"/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S1" s="28"/>
      <c r="T1" s="28"/>
    </row>
    <row r="2" spans="1:20" ht="13.5" customHeight="1" x14ac:dyDescent="0.25">
      <c r="B2" s="54" t="s">
        <v>0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</row>
    <row r="3" spans="1:20" ht="13.5" customHeight="1" x14ac:dyDescent="0.25">
      <c r="B3" s="54" t="s">
        <v>1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</row>
    <row r="4" spans="1:20" ht="13.5" customHeight="1" x14ac:dyDescent="0.25">
      <c r="B4" s="54" t="s">
        <v>2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</row>
    <row r="5" spans="1:20" x14ac:dyDescent="0.25"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S5" s="29"/>
      <c r="T5" s="29"/>
    </row>
    <row r="6" spans="1:20" ht="15" customHeight="1" x14ac:dyDescent="0.25">
      <c r="A6" s="55" t="s">
        <v>3</v>
      </c>
      <c r="B6" s="55" t="s">
        <v>4</v>
      </c>
      <c r="C6" s="55" t="s">
        <v>5</v>
      </c>
      <c r="D6" s="55" t="s">
        <v>5</v>
      </c>
      <c r="E6" s="57" t="s">
        <v>6</v>
      </c>
      <c r="F6" s="59"/>
      <c r="G6" s="59"/>
      <c r="H6" s="58"/>
      <c r="I6" s="57" t="s">
        <v>7</v>
      </c>
      <c r="J6" s="59"/>
      <c r="K6" s="59"/>
      <c r="L6" s="58"/>
      <c r="M6" s="57" t="s">
        <v>8</v>
      </c>
      <c r="N6" s="59"/>
      <c r="O6" s="59"/>
      <c r="P6" s="58"/>
      <c r="Q6" s="57" t="s">
        <v>9</v>
      </c>
      <c r="R6" s="58"/>
      <c r="S6" s="55" t="s">
        <v>10</v>
      </c>
      <c r="T6" s="55" t="s">
        <v>11</v>
      </c>
    </row>
    <row r="7" spans="1:20" ht="15" customHeight="1" x14ac:dyDescent="0.25">
      <c r="A7" s="56"/>
      <c r="B7" s="56"/>
      <c r="C7" s="56"/>
      <c r="D7" s="56"/>
      <c r="E7" s="1" t="s">
        <v>12</v>
      </c>
      <c r="F7" s="1" t="s">
        <v>13</v>
      </c>
      <c r="G7" s="1" t="s">
        <v>14</v>
      </c>
      <c r="H7" s="1" t="s">
        <v>15</v>
      </c>
      <c r="I7" s="1" t="s">
        <v>16</v>
      </c>
      <c r="J7" s="1" t="s">
        <v>17</v>
      </c>
      <c r="K7" s="1" t="s">
        <v>18</v>
      </c>
      <c r="L7" s="1" t="s">
        <v>15</v>
      </c>
      <c r="M7" s="1" t="s">
        <v>12</v>
      </c>
      <c r="N7" s="1" t="s">
        <v>13</v>
      </c>
      <c r="O7" s="1" t="s">
        <v>18</v>
      </c>
      <c r="P7" s="1" t="s">
        <v>15</v>
      </c>
      <c r="Q7" s="1" t="s">
        <v>17</v>
      </c>
      <c r="R7" s="1" t="s">
        <v>19</v>
      </c>
      <c r="S7" s="56"/>
      <c r="T7" s="56"/>
    </row>
    <row r="8" spans="1:20" s="25" customFormat="1" ht="13.5" customHeight="1" x14ac:dyDescent="0.25">
      <c r="A8" s="12" t="s">
        <v>20</v>
      </c>
      <c r="B8" s="12" t="s">
        <v>21</v>
      </c>
      <c r="C8" s="31">
        <v>289234190000</v>
      </c>
      <c r="D8" s="31">
        <f>+D9+D35+D122+D135+D142</f>
        <v>289234190000</v>
      </c>
      <c r="E8" s="31">
        <f t="shared" ref="E8:P8" si="0">+E9+E35+E122+E135+E142</f>
        <v>219548228238.55002</v>
      </c>
      <c r="F8" s="31">
        <f t="shared" si="0"/>
        <v>155390886894.39999</v>
      </c>
      <c r="G8" s="31">
        <f t="shared" si="0"/>
        <v>45861511074.410004</v>
      </c>
      <c r="H8" s="31">
        <f t="shared" si="0"/>
        <v>45086714897.410004</v>
      </c>
      <c r="I8" s="31">
        <f t="shared" si="0"/>
        <v>1569199594.6199999</v>
      </c>
      <c r="J8" s="31">
        <f t="shared" si="0"/>
        <v>6425007364.6199999</v>
      </c>
      <c r="K8" s="31">
        <f t="shared" si="0"/>
        <v>17833626495.119999</v>
      </c>
      <c r="L8" s="31">
        <f t="shared" si="0"/>
        <v>17407556024.720001</v>
      </c>
      <c r="M8" s="31">
        <f t="shared" si="0"/>
        <v>221117427833.17001</v>
      </c>
      <c r="N8" s="31">
        <f t="shared" si="0"/>
        <v>161815894259.01999</v>
      </c>
      <c r="O8" s="31">
        <f t="shared" si="0"/>
        <v>63695137569.529999</v>
      </c>
      <c r="P8" s="31">
        <f t="shared" si="0"/>
        <v>62494270922.129997</v>
      </c>
      <c r="Q8" s="31">
        <v>55.945999999999998</v>
      </c>
      <c r="R8" s="31">
        <v>21.606999999999999</v>
      </c>
      <c r="S8" s="31">
        <f t="shared" ref="S8" si="1">+S9+S35+S122+S135+S142</f>
        <v>68116762166.830002</v>
      </c>
      <c r="T8" s="31">
        <f t="shared" ref="T8" si="2">+T9+T35+T122+T135+T142</f>
        <v>99321623336.889999</v>
      </c>
    </row>
    <row r="9" spans="1:20" s="25" customFormat="1" ht="13.5" customHeight="1" x14ac:dyDescent="0.25">
      <c r="A9" s="7" t="s">
        <v>22</v>
      </c>
      <c r="B9" s="7" t="s">
        <v>23</v>
      </c>
      <c r="C9" s="8">
        <v>49367488174.25</v>
      </c>
      <c r="D9" s="8">
        <f>+D10</f>
        <v>49367488174.25</v>
      </c>
      <c r="E9" s="8">
        <f t="shared" ref="E9:P9" si="3">+E10</f>
        <v>48040396883</v>
      </c>
      <c r="F9" s="8">
        <f t="shared" si="3"/>
        <v>13441780689</v>
      </c>
      <c r="G9" s="8">
        <f t="shared" si="3"/>
        <v>13440382902</v>
      </c>
      <c r="H9" s="8">
        <f t="shared" si="3"/>
        <v>13440382902</v>
      </c>
      <c r="I9" s="8">
        <f t="shared" si="3"/>
        <v>0</v>
      </c>
      <c r="J9" s="8">
        <f t="shared" si="3"/>
        <v>4411288056</v>
      </c>
      <c r="K9" s="8">
        <f t="shared" si="3"/>
        <v>4411288056</v>
      </c>
      <c r="L9" s="8">
        <f t="shared" si="3"/>
        <v>4411288056</v>
      </c>
      <c r="M9" s="8">
        <f t="shared" si="3"/>
        <v>48040396883</v>
      </c>
      <c r="N9" s="8">
        <f t="shared" si="3"/>
        <v>17853068745</v>
      </c>
      <c r="O9" s="8">
        <f t="shared" si="3"/>
        <v>17851670958</v>
      </c>
      <c r="P9" s="8">
        <f t="shared" si="3"/>
        <v>17851670958</v>
      </c>
      <c r="Q9" s="8">
        <v>36.164000000000001</v>
      </c>
      <c r="R9" s="8">
        <v>36.161000000000001</v>
      </c>
      <c r="S9" s="8">
        <f t="shared" ref="S9" si="4">+S10</f>
        <v>1327091291.25</v>
      </c>
      <c r="T9" s="8">
        <f t="shared" ref="T9" si="5">+T10</f>
        <v>1397787</v>
      </c>
    </row>
    <row r="10" spans="1:20" s="25" customFormat="1" ht="13.5" customHeight="1" x14ac:dyDescent="0.25">
      <c r="A10" s="10" t="s">
        <v>24</v>
      </c>
      <c r="B10" s="10" t="s">
        <v>25</v>
      </c>
      <c r="C10" s="11">
        <v>49367488174.25</v>
      </c>
      <c r="D10" s="11">
        <f>+D11+D19+D27</f>
        <v>49367488174.25</v>
      </c>
      <c r="E10" s="11">
        <f t="shared" ref="E10:P10" si="6">+E11+E19+E27</f>
        <v>48040396883</v>
      </c>
      <c r="F10" s="11">
        <f t="shared" si="6"/>
        <v>13441780689</v>
      </c>
      <c r="G10" s="11">
        <f t="shared" si="6"/>
        <v>13440382902</v>
      </c>
      <c r="H10" s="11">
        <f t="shared" si="6"/>
        <v>13440382902</v>
      </c>
      <c r="I10" s="11">
        <f t="shared" si="6"/>
        <v>0</v>
      </c>
      <c r="J10" s="11">
        <f t="shared" si="6"/>
        <v>4411288056</v>
      </c>
      <c r="K10" s="11">
        <f t="shared" si="6"/>
        <v>4411288056</v>
      </c>
      <c r="L10" s="11">
        <f t="shared" si="6"/>
        <v>4411288056</v>
      </c>
      <c r="M10" s="11">
        <f t="shared" si="6"/>
        <v>48040396883</v>
      </c>
      <c r="N10" s="11">
        <f t="shared" si="6"/>
        <v>17853068745</v>
      </c>
      <c r="O10" s="11">
        <f t="shared" si="6"/>
        <v>17851670958</v>
      </c>
      <c r="P10" s="11">
        <f t="shared" si="6"/>
        <v>17851670958</v>
      </c>
      <c r="Q10" s="11">
        <v>36.164000000000001</v>
      </c>
      <c r="R10" s="11">
        <v>36.161000000000001</v>
      </c>
      <c r="S10" s="11">
        <f t="shared" ref="S10" si="7">+S11+S19+S27</f>
        <v>1327091291.25</v>
      </c>
      <c r="T10" s="11">
        <f t="shared" ref="T10" si="8">+T11+T19+T27</f>
        <v>1397787</v>
      </c>
    </row>
    <row r="11" spans="1:20" s="25" customFormat="1" ht="13.5" customHeight="1" x14ac:dyDescent="0.25">
      <c r="A11" s="9" t="s">
        <v>26</v>
      </c>
      <c r="B11" s="9" t="s">
        <v>27</v>
      </c>
      <c r="C11" s="13">
        <v>33981859972.25</v>
      </c>
      <c r="D11" s="13">
        <f>+D12</f>
        <v>33981859972.25</v>
      </c>
      <c r="E11" s="13">
        <f t="shared" ref="E11:P11" si="9">+E12</f>
        <v>32654768681</v>
      </c>
      <c r="F11" s="13">
        <f t="shared" si="9"/>
        <v>9353865356</v>
      </c>
      <c r="G11" s="13">
        <f t="shared" si="9"/>
        <v>9352467569</v>
      </c>
      <c r="H11" s="13">
        <f t="shared" si="9"/>
        <v>9352467569</v>
      </c>
      <c r="I11" s="13">
        <f t="shared" si="9"/>
        <v>0</v>
      </c>
      <c r="J11" s="13">
        <f t="shared" si="9"/>
        <v>2523770391</v>
      </c>
      <c r="K11" s="13">
        <f t="shared" si="9"/>
        <v>2523770391</v>
      </c>
      <c r="L11" s="13">
        <f t="shared" si="9"/>
        <v>2523770391</v>
      </c>
      <c r="M11" s="13">
        <f t="shared" si="9"/>
        <v>32654768681</v>
      </c>
      <c r="N11" s="13">
        <f t="shared" si="9"/>
        <v>11877635747</v>
      </c>
      <c r="O11" s="13">
        <f t="shared" si="9"/>
        <v>11876237960</v>
      </c>
      <c r="P11" s="13">
        <f t="shared" si="9"/>
        <v>11876237960</v>
      </c>
      <c r="Q11" s="13">
        <v>34.953000000000003</v>
      </c>
      <c r="R11" s="13">
        <v>34.948999999999998</v>
      </c>
      <c r="S11" s="13">
        <f t="shared" ref="S11" si="10">+S12</f>
        <v>1327091291.25</v>
      </c>
      <c r="T11" s="13">
        <f t="shared" ref="T11" si="11">+T12</f>
        <v>1397787</v>
      </c>
    </row>
    <row r="12" spans="1:20" s="25" customFormat="1" ht="13.5" customHeight="1" x14ac:dyDescent="0.25">
      <c r="A12" s="14" t="s">
        <v>28</v>
      </c>
      <c r="B12" s="14" t="s">
        <v>29</v>
      </c>
      <c r="C12" s="15">
        <v>33981859972.25</v>
      </c>
      <c r="D12" s="15">
        <f>+D13+D14+D15+D16+D17+D18</f>
        <v>33981859972.25</v>
      </c>
      <c r="E12" s="15">
        <f t="shared" ref="E12:P12" si="12">+E13+E14+E15+E16+E17+E18</f>
        <v>32654768681</v>
      </c>
      <c r="F12" s="15">
        <f t="shared" si="12"/>
        <v>9353865356</v>
      </c>
      <c r="G12" s="15">
        <f t="shared" si="12"/>
        <v>9352467569</v>
      </c>
      <c r="H12" s="15">
        <f t="shared" si="12"/>
        <v>9352467569</v>
      </c>
      <c r="I12" s="15">
        <f t="shared" si="12"/>
        <v>0</v>
      </c>
      <c r="J12" s="15">
        <f t="shared" si="12"/>
        <v>2523770391</v>
      </c>
      <c r="K12" s="15">
        <f t="shared" si="12"/>
        <v>2523770391</v>
      </c>
      <c r="L12" s="15">
        <f t="shared" si="12"/>
        <v>2523770391</v>
      </c>
      <c r="M12" s="15">
        <f t="shared" si="12"/>
        <v>32654768681</v>
      </c>
      <c r="N12" s="15">
        <f t="shared" si="12"/>
        <v>11877635747</v>
      </c>
      <c r="O12" s="15">
        <f t="shared" si="12"/>
        <v>11876237960</v>
      </c>
      <c r="P12" s="15">
        <f t="shared" si="12"/>
        <v>11876237960</v>
      </c>
      <c r="Q12" s="15">
        <v>34.953000000000003</v>
      </c>
      <c r="R12" s="15">
        <v>34.948999999999998</v>
      </c>
      <c r="S12" s="15">
        <f t="shared" ref="S12" si="13">+S13+S14+S15+S16+S17+S18</f>
        <v>1327091291.25</v>
      </c>
      <c r="T12" s="15">
        <f t="shared" ref="T12" si="14">+T13+T14+T15+T16+T17+T18</f>
        <v>1397787</v>
      </c>
    </row>
    <row r="13" spans="1:20" ht="13.5" customHeight="1" x14ac:dyDescent="0.25">
      <c r="A13" s="2" t="s">
        <v>30</v>
      </c>
      <c r="B13" s="2" t="s">
        <v>31</v>
      </c>
      <c r="C13" s="3">
        <v>26628836237.25</v>
      </c>
      <c r="D13" s="3">
        <v>26628836237.25</v>
      </c>
      <c r="E13" s="3">
        <v>25301744946</v>
      </c>
      <c r="F13" s="3">
        <v>8393031680</v>
      </c>
      <c r="G13" s="3">
        <v>8391633893</v>
      </c>
      <c r="H13" s="3">
        <v>8391633893</v>
      </c>
      <c r="I13" s="3">
        <v>0</v>
      </c>
      <c r="J13" s="3">
        <v>2306901152</v>
      </c>
      <c r="K13" s="3">
        <v>2306901152</v>
      </c>
      <c r="L13" s="3">
        <v>2306901152</v>
      </c>
      <c r="M13" s="3">
        <v>25301744946</v>
      </c>
      <c r="N13" s="3">
        <v>10699932832</v>
      </c>
      <c r="O13" s="3">
        <v>10698535045</v>
      </c>
      <c r="P13" s="3">
        <v>10698535045</v>
      </c>
      <c r="Q13" s="3">
        <v>40.182000000000002</v>
      </c>
      <c r="R13" s="3">
        <v>40.177</v>
      </c>
      <c r="S13" s="3">
        <v>1327091291.25</v>
      </c>
      <c r="T13" s="3">
        <v>1397787</v>
      </c>
    </row>
    <row r="14" spans="1:20" ht="13.5" customHeight="1" x14ac:dyDescent="0.25">
      <c r="A14" s="2" t="s">
        <v>32</v>
      </c>
      <c r="B14" s="2" t="s">
        <v>33</v>
      </c>
      <c r="C14" s="3">
        <v>1694616468</v>
      </c>
      <c r="D14" s="3">
        <v>1694616468</v>
      </c>
      <c r="E14" s="3">
        <v>1694616468</v>
      </c>
      <c r="F14" s="3">
        <v>349880233</v>
      </c>
      <c r="G14" s="3">
        <v>349880233</v>
      </c>
      <c r="H14" s="3">
        <v>349880233</v>
      </c>
      <c r="I14" s="3">
        <v>0</v>
      </c>
      <c r="J14" s="3">
        <v>88171643</v>
      </c>
      <c r="K14" s="3">
        <v>88171643</v>
      </c>
      <c r="L14" s="3">
        <v>88171643</v>
      </c>
      <c r="M14" s="3">
        <v>1694616468</v>
      </c>
      <c r="N14" s="3">
        <v>438051876</v>
      </c>
      <c r="O14" s="3">
        <v>438051876</v>
      </c>
      <c r="P14" s="3">
        <v>438051876</v>
      </c>
      <c r="Q14" s="3">
        <v>25.85</v>
      </c>
      <c r="R14" s="3">
        <v>25.85</v>
      </c>
      <c r="S14" s="3">
        <v>0</v>
      </c>
      <c r="T14" s="3">
        <v>0</v>
      </c>
    </row>
    <row r="15" spans="1:20" ht="13.5" customHeight="1" x14ac:dyDescent="0.25">
      <c r="A15" s="2" t="s">
        <v>34</v>
      </c>
      <c r="B15" s="2" t="s">
        <v>35</v>
      </c>
      <c r="C15" s="3">
        <v>786725026</v>
      </c>
      <c r="D15" s="3">
        <v>786725026</v>
      </c>
      <c r="E15" s="3">
        <v>786725026</v>
      </c>
      <c r="F15" s="3">
        <v>153114681</v>
      </c>
      <c r="G15" s="3">
        <v>153114681</v>
      </c>
      <c r="H15" s="3">
        <v>153114681</v>
      </c>
      <c r="I15" s="3">
        <v>0</v>
      </c>
      <c r="J15" s="3">
        <v>23176201</v>
      </c>
      <c r="K15" s="3">
        <v>23176201</v>
      </c>
      <c r="L15" s="3">
        <v>23176201</v>
      </c>
      <c r="M15" s="3">
        <v>786725026</v>
      </c>
      <c r="N15" s="3">
        <v>176290882</v>
      </c>
      <c r="O15" s="3">
        <v>176290882</v>
      </c>
      <c r="P15" s="3">
        <v>176290882</v>
      </c>
      <c r="Q15" s="3">
        <v>22.408000000000001</v>
      </c>
      <c r="R15" s="3">
        <v>22.408000000000001</v>
      </c>
      <c r="S15" s="3">
        <v>0</v>
      </c>
      <c r="T15" s="3">
        <v>0</v>
      </c>
    </row>
    <row r="16" spans="1:20" ht="13.5" customHeight="1" x14ac:dyDescent="0.25">
      <c r="A16" s="2" t="s">
        <v>36</v>
      </c>
      <c r="B16" s="2" t="s">
        <v>37</v>
      </c>
      <c r="C16" s="3">
        <v>1156673134</v>
      </c>
      <c r="D16" s="3">
        <v>1156673134</v>
      </c>
      <c r="E16" s="3">
        <v>1156673134</v>
      </c>
      <c r="F16" s="3">
        <v>24135606</v>
      </c>
      <c r="G16" s="3">
        <v>24135606</v>
      </c>
      <c r="H16" s="3">
        <v>24135606</v>
      </c>
      <c r="I16" s="3">
        <v>0</v>
      </c>
      <c r="J16" s="3">
        <v>0</v>
      </c>
      <c r="K16" s="3">
        <v>0</v>
      </c>
      <c r="L16" s="3">
        <v>0</v>
      </c>
      <c r="M16" s="3">
        <v>1156673134</v>
      </c>
      <c r="N16" s="3">
        <v>24135606</v>
      </c>
      <c r="O16" s="3">
        <v>24135606</v>
      </c>
      <c r="P16" s="3">
        <v>24135606</v>
      </c>
      <c r="Q16" s="3">
        <v>2.0870000000000002</v>
      </c>
      <c r="R16" s="3">
        <v>2.0870000000000002</v>
      </c>
      <c r="S16" s="3">
        <v>0</v>
      </c>
      <c r="T16" s="3">
        <v>0</v>
      </c>
    </row>
    <row r="17" spans="1:20" ht="13.5" customHeight="1" x14ac:dyDescent="0.25">
      <c r="A17" s="2" t="s">
        <v>38</v>
      </c>
      <c r="B17" s="2" t="s">
        <v>39</v>
      </c>
      <c r="C17" s="3">
        <v>2510141251</v>
      </c>
      <c r="D17" s="3">
        <v>2510141251</v>
      </c>
      <c r="E17" s="3">
        <v>2510141251</v>
      </c>
      <c r="F17" s="3">
        <v>7507753</v>
      </c>
      <c r="G17" s="3">
        <v>7507753</v>
      </c>
      <c r="H17" s="3">
        <v>7507753</v>
      </c>
      <c r="I17" s="3">
        <v>0</v>
      </c>
      <c r="J17" s="3">
        <v>0</v>
      </c>
      <c r="K17" s="3">
        <v>0</v>
      </c>
      <c r="L17" s="3">
        <v>0</v>
      </c>
      <c r="M17" s="3">
        <v>2510141251</v>
      </c>
      <c r="N17" s="3">
        <v>7507753</v>
      </c>
      <c r="O17" s="3">
        <v>7507753</v>
      </c>
      <c r="P17" s="3">
        <v>7507753</v>
      </c>
      <c r="Q17" s="3">
        <v>0.29899999999999999</v>
      </c>
      <c r="R17" s="3">
        <v>0.29899999999999999</v>
      </c>
      <c r="S17" s="3">
        <v>0</v>
      </c>
      <c r="T17" s="3">
        <v>0</v>
      </c>
    </row>
    <row r="18" spans="1:20" ht="13.5" customHeight="1" x14ac:dyDescent="0.25">
      <c r="A18" s="2" t="s">
        <v>40</v>
      </c>
      <c r="B18" s="2" t="s">
        <v>41</v>
      </c>
      <c r="C18" s="3">
        <v>1204867856</v>
      </c>
      <c r="D18" s="3">
        <v>1204867856</v>
      </c>
      <c r="E18" s="3">
        <v>1204867856</v>
      </c>
      <c r="F18" s="3">
        <v>426195403</v>
      </c>
      <c r="G18" s="3">
        <v>426195403</v>
      </c>
      <c r="H18" s="3">
        <v>426195403</v>
      </c>
      <c r="I18" s="3">
        <v>0</v>
      </c>
      <c r="J18" s="3">
        <v>105521395</v>
      </c>
      <c r="K18" s="3">
        <v>105521395</v>
      </c>
      <c r="L18" s="3">
        <v>105521395</v>
      </c>
      <c r="M18" s="3">
        <v>1204867856</v>
      </c>
      <c r="N18" s="3">
        <v>531716798</v>
      </c>
      <c r="O18" s="3">
        <v>531716798</v>
      </c>
      <c r="P18" s="3">
        <v>531716798</v>
      </c>
      <c r="Q18" s="3">
        <v>44.131</v>
      </c>
      <c r="R18" s="3">
        <v>44.131</v>
      </c>
      <c r="S18" s="3">
        <v>0</v>
      </c>
      <c r="T18" s="3">
        <v>0</v>
      </c>
    </row>
    <row r="19" spans="1:20" s="25" customFormat="1" ht="13.5" customHeight="1" x14ac:dyDescent="0.25">
      <c r="A19" s="9" t="s">
        <v>42</v>
      </c>
      <c r="B19" s="9" t="s">
        <v>43</v>
      </c>
      <c r="C19" s="13">
        <v>11437887588</v>
      </c>
      <c r="D19" s="13">
        <f>+D20+D21+D22+D23+D24+D25+D26</f>
        <v>11437887588</v>
      </c>
      <c r="E19" s="13">
        <f t="shared" ref="E19:P19" si="15">+E20+E21+E22+E23+E24+E25+E26</f>
        <v>11437887588</v>
      </c>
      <c r="F19" s="13">
        <f t="shared" si="15"/>
        <v>2886960457</v>
      </c>
      <c r="G19" s="13">
        <f t="shared" si="15"/>
        <v>2886960457</v>
      </c>
      <c r="H19" s="13">
        <f t="shared" si="15"/>
        <v>2886960457</v>
      </c>
      <c r="I19" s="13">
        <f t="shared" si="15"/>
        <v>0</v>
      </c>
      <c r="J19" s="13">
        <f t="shared" si="15"/>
        <v>1505577057</v>
      </c>
      <c r="K19" s="13">
        <f t="shared" si="15"/>
        <v>1505577057</v>
      </c>
      <c r="L19" s="13">
        <f t="shared" si="15"/>
        <v>1505577057</v>
      </c>
      <c r="M19" s="13">
        <f t="shared" si="15"/>
        <v>11437887588</v>
      </c>
      <c r="N19" s="13">
        <f t="shared" si="15"/>
        <v>4392537514</v>
      </c>
      <c r="O19" s="13">
        <f t="shared" si="15"/>
        <v>4392537514</v>
      </c>
      <c r="P19" s="13">
        <f t="shared" si="15"/>
        <v>4392537514</v>
      </c>
      <c r="Q19" s="13">
        <v>38.402999999999999</v>
      </c>
      <c r="R19" s="13">
        <v>38.402999999999999</v>
      </c>
      <c r="S19" s="13">
        <f t="shared" ref="S19" si="16">+S20+S21+S22+S23+S24+S25+S26</f>
        <v>0</v>
      </c>
      <c r="T19" s="13">
        <f t="shared" ref="T19" si="17">+T20+T21+T22+T23+T24+T25+T26</f>
        <v>0</v>
      </c>
    </row>
    <row r="20" spans="1:20" ht="13.5" customHeight="1" x14ac:dyDescent="0.25">
      <c r="A20" s="2" t="s">
        <v>44</v>
      </c>
      <c r="B20" s="2" t="s">
        <v>45</v>
      </c>
      <c r="C20" s="3">
        <v>3338544096</v>
      </c>
      <c r="D20" s="3">
        <v>3338544096</v>
      </c>
      <c r="E20" s="3">
        <v>3338544096</v>
      </c>
      <c r="F20" s="3">
        <v>888370564</v>
      </c>
      <c r="G20" s="3">
        <v>888370564</v>
      </c>
      <c r="H20" s="3">
        <v>888370564</v>
      </c>
      <c r="I20" s="3">
        <v>0</v>
      </c>
      <c r="J20" s="3">
        <v>456837011</v>
      </c>
      <c r="K20" s="3">
        <v>456837011</v>
      </c>
      <c r="L20" s="3">
        <v>456837011</v>
      </c>
      <c r="M20" s="3">
        <v>3338544096</v>
      </c>
      <c r="N20" s="3">
        <v>1345207575</v>
      </c>
      <c r="O20" s="3">
        <v>1345207575</v>
      </c>
      <c r="P20" s="3">
        <v>1345207575</v>
      </c>
      <c r="Q20" s="3">
        <v>40.292999999999999</v>
      </c>
      <c r="R20" s="3">
        <v>40.292999999999999</v>
      </c>
      <c r="S20" s="3">
        <v>0</v>
      </c>
      <c r="T20" s="3">
        <v>0</v>
      </c>
    </row>
    <row r="21" spans="1:20" ht="13.5" customHeight="1" x14ac:dyDescent="0.25">
      <c r="A21" s="2" t="s">
        <v>46</v>
      </c>
      <c r="B21" s="2" t="s">
        <v>47</v>
      </c>
      <c r="C21" s="3">
        <v>2364802065</v>
      </c>
      <c r="D21" s="3">
        <v>2364802065</v>
      </c>
      <c r="E21" s="3">
        <v>2364802065</v>
      </c>
      <c r="F21" s="3">
        <v>629278164</v>
      </c>
      <c r="G21" s="3">
        <v>629278164</v>
      </c>
      <c r="H21" s="3">
        <v>629278164</v>
      </c>
      <c r="I21" s="3">
        <v>0</v>
      </c>
      <c r="J21" s="3">
        <v>323580911</v>
      </c>
      <c r="K21" s="3">
        <v>323580911</v>
      </c>
      <c r="L21" s="3">
        <v>323580911</v>
      </c>
      <c r="M21" s="3">
        <v>2364802065</v>
      </c>
      <c r="N21" s="3">
        <v>952859075</v>
      </c>
      <c r="O21" s="3">
        <v>952859075</v>
      </c>
      <c r="P21" s="3">
        <v>952859075</v>
      </c>
      <c r="Q21" s="3">
        <v>40.292999999999999</v>
      </c>
      <c r="R21" s="3">
        <v>40.292999999999999</v>
      </c>
      <c r="S21" s="3">
        <v>0</v>
      </c>
      <c r="T21" s="3">
        <v>0</v>
      </c>
    </row>
    <row r="22" spans="1:20" ht="13.5" customHeight="1" x14ac:dyDescent="0.25">
      <c r="A22" s="2" t="s">
        <v>48</v>
      </c>
      <c r="B22" s="2" t="s">
        <v>49</v>
      </c>
      <c r="C22" s="3">
        <v>2719319674</v>
      </c>
      <c r="D22" s="3">
        <v>2719319674</v>
      </c>
      <c r="E22" s="3">
        <v>2719319674</v>
      </c>
      <c r="F22" s="3">
        <v>632381229</v>
      </c>
      <c r="G22" s="3">
        <v>632381229</v>
      </c>
      <c r="H22" s="3">
        <v>632381229</v>
      </c>
      <c r="I22" s="3">
        <v>0</v>
      </c>
      <c r="J22" s="3">
        <v>335431335</v>
      </c>
      <c r="K22" s="3">
        <v>335431335</v>
      </c>
      <c r="L22" s="3">
        <v>335431335</v>
      </c>
      <c r="M22" s="3">
        <v>2719319674</v>
      </c>
      <c r="N22" s="3">
        <v>967812564</v>
      </c>
      <c r="O22" s="3">
        <v>967812564</v>
      </c>
      <c r="P22" s="3">
        <v>967812564</v>
      </c>
      <c r="Q22" s="3">
        <v>35.590000000000003</v>
      </c>
      <c r="R22" s="3">
        <v>35.590000000000003</v>
      </c>
      <c r="S22" s="3">
        <v>0</v>
      </c>
      <c r="T22" s="3">
        <v>0</v>
      </c>
    </row>
    <row r="23" spans="1:20" ht="13.5" customHeight="1" x14ac:dyDescent="0.25">
      <c r="A23" s="2" t="s">
        <v>50</v>
      </c>
      <c r="B23" s="2" t="s">
        <v>51</v>
      </c>
      <c r="C23" s="3">
        <v>1275553369</v>
      </c>
      <c r="D23" s="3">
        <v>1275553369</v>
      </c>
      <c r="E23" s="3">
        <v>1275553369</v>
      </c>
      <c r="F23" s="3">
        <v>311099600</v>
      </c>
      <c r="G23" s="3">
        <v>311099600</v>
      </c>
      <c r="H23" s="3">
        <v>311099600</v>
      </c>
      <c r="I23" s="3">
        <v>0</v>
      </c>
      <c r="J23" s="3">
        <v>165020800</v>
      </c>
      <c r="K23" s="3">
        <v>165020800</v>
      </c>
      <c r="L23" s="3">
        <v>165020800</v>
      </c>
      <c r="M23" s="3">
        <v>1275553369</v>
      </c>
      <c r="N23" s="3">
        <v>476120400</v>
      </c>
      <c r="O23" s="3">
        <v>476120400</v>
      </c>
      <c r="P23" s="3">
        <v>476120400</v>
      </c>
      <c r="Q23" s="3">
        <v>37.326999999999998</v>
      </c>
      <c r="R23" s="3">
        <v>37.326999999999998</v>
      </c>
      <c r="S23" s="3">
        <v>0</v>
      </c>
      <c r="T23" s="3">
        <v>0</v>
      </c>
    </row>
    <row r="24" spans="1:20" ht="13.5" customHeight="1" x14ac:dyDescent="0.25">
      <c r="A24" s="2" t="s">
        <v>52</v>
      </c>
      <c r="B24" s="2" t="s">
        <v>53</v>
      </c>
      <c r="C24" s="3">
        <v>145226671</v>
      </c>
      <c r="D24" s="3">
        <v>145226671</v>
      </c>
      <c r="E24" s="3">
        <v>145226671</v>
      </c>
      <c r="F24" s="3">
        <v>36931300</v>
      </c>
      <c r="G24" s="3">
        <v>36931300</v>
      </c>
      <c r="H24" s="3">
        <v>36931300</v>
      </c>
      <c r="I24" s="3">
        <v>0</v>
      </c>
      <c r="J24" s="3">
        <v>18420600</v>
      </c>
      <c r="K24" s="3">
        <v>18420600</v>
      </c>
      <c r="L24" s="3">
        <v>18420600</v>
      </c>
      <c r="M24" s="3">
        <v>145226671</v>
      </c>
      <c r="N24" s="3">
        <v>55351900</v>
      </c>
      <c r="O24" s="3">
        <v>55351900</v>
      </c>
      <c r="P24" s="3">
        <v>55351900</v>
      </c>
      <c r="Q24" s="3">
        <v>38.113999999999997</v>
      </c>
      <c r="R24" s="3">
        <v>38.113999999999997</v>
      </c>
      <c r="S24" s="3">
        <v>0</v>
      </c>
      <c r="T24" s="3">
        <v>0</v>
      </c>
    </row>
    <row r="25" spans="1:20" ht="13.5" customHeight="1" x14ac:dyDescent="0.25">
      <c r="A25" s="2" t="s">
        <v>54</v>
      </c>
      <c r="B25" s="2" t="s">
        <v>55</v>
      </c>
      <c r="C25" s="3">
        <v>956665028</v>
      </c>
      <c r="D25" s="3">
        <v>956665028</v>
      </c>
      <c r="E25" s="3">
        <v>956665028</v>
      </c>
      <c r="F25" s="3">
        <v>233327400</v>
      </c>
      <c r="G25" s="3">
        <v>233327400</v>
      </c>
      <c r="H25" s="3">
        <v>233327400</v>
      </c>
      <c r="I25" s="3">
        <v>0</v>
      </c>
      <c r="J25" s="3">
        <v>123768200</v>
      </c>
      <c r="K25" s="3">
        <v>123768200</v>
      </c>
      <c r="L25" s="3">
        <v>123768200</v>
      </c>
      <c r="M25" s="3">
        <v>956665028</v>
      </c>
      <c r="N25" s="3">
        <v>357095600</v>
      </c>
      <c r="O25" s="3">
        <v>357095600</v>
      </c>
      <c r="P25" s="3">
        <v>357095600</v>
      </c>
      <c r="Q25" s="3">
        <v>37.326999999999998</v>
      </c>
      <c r="R25" s="3">
        <v>37.326999999999998</v>
      </c>
      <c r="S25" s="3">
        <v>0</v>
      </c>
      <c r="T25" s="3">
        <v>0</v>
      </c>
    </row>
    <row r="26" spans="1:20" ht="13.5" customHeight="1" x14ac:dyDescent="0.25">
      <c r="A26" s="2" t="s">
        <v>56</v>
      </c>
      <c r="B26" s="2" t="s">
        <v>57</v>
      </c>
      <c r="C26" s="3">
        <v>637776685</v>
      </c>
      <c r="D26" s="3">
        <v>637776685</v>
      </c>
      <c r="E26" s="3">
        <v>637776685</v>
      </c>
      <c r="F26" s="3">
        <v>155572200</v>
      </c>
      <c r="G26" s="3">
        <v>155572200</v>
      </c>
      <c r="H26" s="3">
        <v>155572200</v>
      </c>
      <c r="I26" s="3">
        <v>0</v>
      </c>
      <c r="J26" s="3">
        <v>82518200</v>
      </c>
      <c r="K26" s="3">
        <v>82518200</v>
      </c>
      <c r="L26" s="3">
        <v>82518200</v>
      </c>
      <c r="M26" s="3">
        <v>637776685</v>
      </c>
      <c r="N26" s="3">
        <v>238090400</v>
      </c>
      <c r="O26" s="3">
        <v>238090400</v>
      </c>
      <c r="P26" s="3">
        <v>238090400</v>
      </c>
      <c r="Q26" s="3">
        <v>37.331000000000003</v>
      </c>
      <c r="R26" s="3">
        <v>37.331000000000003</v>
      </c>
      <c r="S26" s="3">
        <v>0</v>
      </c>
      <c r="T26" s="3">
        <v>0</v>
      </c>
    </row>
    <row r="27" spans="1:20" s="25" customFormat="1" ht="13.5" customHeight="1" x14ac:dyDescent="0.25">
      <c r="A27" s="9" t="s">
        <v>58</v>
      </c>
      <c r="B27" s="9" t="s">
        <v>59</v>
      </c>
      <c r="C27" s="13">
        <v>3947740614</v>
      </c>
      <c r="D27" s="13">
        <f>+D28+D32+D33+D34</f>
        <v>3947740614</v>
      </c>
      <c r="E27" s="13">
        <f t="shared" ref="E27:P27" si="18">+E28+E32+E33+E34</f>
        <v>3947740614</v>
      </c>
      <c r="F27" s="13">
        <f t="shared" si="18"/>
        <v>1200954876</v>
      </c>
      <c r="G27" s="13">
        <f t="shared" si="18"/>
        <v>1200954876</v>
      </c>
      <c r="H27" s="13">
        <f t="shared" si="18"/>
        <v>1200954876</v>
      </c>
      <c r="I27" s="13">
        <f t="shared" si="18"/>
        <v>0</v>
      </c>
      <c r="J27" s="13">
        <f t="shared" si="18"/>
        <v>381940608</v>
      </c>
      <c r="K27" s="13">
        <f t="shared" si="18"/>
        <v>381940608</v>
      </c>
      <c r="L27" s="13">
        <f t="shared" si="18"/>
        <v>381940608</v>
      </c>
      <c r="M27" s="13">
        <f t="shared" si="18"/>
        <v>3947740614</v>
      </c>
      <c r="N27" s="13">
        <f t="shared" si="18"/>
        <v>1582895484</v>
      </c>
      <c r="O27" s="13">
        <f t="shared" si="18"/>
        <v>1582895484</v>
      </c>
      <c r="P27" s="13">
        <f t="shared" si="18"/>
        <v>1582895484</v>
      </c>
      <c r="Q27" s="13">
        <v>40.095999999999997</v>
      </c>
      <c r="R27" s="13">
        <v>40.095999999999997</v>
      </c>
      <c r="S27" s="13">
        <f t="shared" ref="S27" si="19">+S28+S32+S33+S34</f>
        <v>0</v>
      </c>
      <c r="T27" s="13">
        <f t="shared" ref="T27" si="20">+T28+T32+T33+T34</f>
        <v>0</v>
      </c>
    </row>
    <row r="28" spans="1:20" s="25" customFormat="1" ht="13.5" customHeight="1" x14ac:dyDescent="0.25">
      <c r="A28" s="14" t="s">
        <v>60</v>
      </c>
      <c r="B28" s="14" t="s">
        <v>61</v>
      </c>
      <c r="C28" s="15">
        <v>1907577298</v>
      </c>
      <c r="D28" s="15">
        <f>+D29+D30+D31</f>
        <v>1907577298</v>
      </c>
      <c r="E28" s="15">
        <f t="shared" ref="E28:P28" si="21">+E29+E30+E31</f>
        <v>1907577298</v>
      </c>
      <c r="F28" s="15">
        <f t="shared" si="21"/>
        <v>666621415</v>
      </c>
      <c r="G28" s="15">
        <f t="shared" si="21"/>
        <v>666621415</v>
      </c>
      <c r="H28" s="15">
        <f t="shared" si="21"/>
        <v>666621415</v>
      </c>
      <c r="I28" s="15">
        <f t="shared" si="21"/>
        <v>0</v>
      </c>
      <c r="J28" s="15">
        <f t="shared" si="21"/>
        <v>164038892</v>
      </c>
      <c r="K28" s="15">
        <f t="shared" si="21"/>
        <v>164038892</v>
      </c>
      <c r="L28" s="15">
        <f t="shared" si="21"/>
        <v>164038892</v>
      </c>
      <c r="M28" s="15">
        <f t="shared" si="21"/>
        <v>1907577298</v>
      </c>
      <c r="N28" s="15">
        <f t="shared" si="21"/>
        <v>830660307</v>
      </c>
      <c r="O28" s="15">
        <f t="shared" si="21"/>
        <v>830660307</v>
      </c>
      <c r="P28" s="15">
        <f t="shared" si="21"/>
        <v>830660307</v>
      </c>
      <c r="Q28" s="15">
        <v>43.545000000000002</v>
      </c>
      <c r="R28" s="15">
        <v>43.545000000000002</v>
      </c>
      <c r="S28" s="15">
        <f t="shared" ref="S28" si="22">+S29+S30+S31</f>
        <v>0</v>
      </c>
      <c r="T28" s="15">
        <f t="shared" ref="T28" si="23">+T29+T30+T31</f>
        <v>0</v>
      </c>
    </row>
    <row r="29" spans="1:20" ht="13.5" customHeight="1" x14ac:dyDescent="0.25">
      <c r="A29" s="2" t="s">
        <v>62</v>
      </c>
      <c r="B29" s="2" t="s">
        <v>63</v>
      </c>
      <c r="C29" s="3">
        <v>1317139429</v>
      </c>
      <c r="D29" s="3">
        <v>1317139429</v>
      </c>
      <c r="E29" s="3">
        <v>1317139429</v>
      </c>
      <c r="F29" s="3">
        <v>480140239</v>
      </c>
      <c r="G29" s="3">
        <v>480140239</v>
      </c>
      <c r="H29" s="3">
        <v>480140239</v>
      </c>
      <c r="I29" s="3">
        <v>0</v>
      </c>
      <c r="J29" s="3">
        <v>151711173</v>
      </c>
      <c r="K29" s="3">
        <v>151711173</v>
      </c>
      <c r="L29" s="3">
        <v>151711173</v>
      </c>
      <c r="M29" s="3">
        <v>1317139429</v>
      </c>
      <c r="N29" s="3">
        <v>631851412</v>
      </c>
      <c r="O29" s="3">
        <v>631851412</v>
      </c>
      <c r="P29" s="3">
        <v>631851412</v>
      </c>
      <c r="Q29" s="3">
        <v>47.970999999999997</v>
      </c>
      <c r="R29" s="3">
        <v>47.970999999999997</v>
      </c>
      <c r="S29" s="3">
        <v>0</v>
      </c>
      <c r="T29" s="3">
        <v>0</v>
      </c>
    </row>
    <row r="30" spans="1:20" ht="13.5" customHeight="1" x14ac:dyDescent="0.25">
      <c r="A30" s="2" t="s">
        <v>64</v>
      </c>
      <c r="B30" s="2" t="s">
        <v>65</v>
      </c>
      <c r="C30" s="3">
        <v>450000000</v>
      </c>
      <c r="D30" s="3">
        <v>450000000</v>
      </c>
      <c r="E30" s="3">
        <v>450000000</v>
      </c>
      <c r="F30" s="3">
        <v>137824912</v>
      </c>
      <c r="G30" s="3">
        <v>137824912</v>
      </c>
      <c r="H30" s="3">
        <v>137824912</v>
      </c>
      <c r="I30" s="3">
        <v>0</v>
      </c>
      <c r="J30" s="3">
        <v>0</v>
      </c>
      <c r="K30" s="3">
        <v>0</v>
      </c>
      <c r="L30" s="3">
        <v>0</v>
      </c>
      <c r="M30" s="3">
        <v>450000000</v>
      </c>
      <c r="N30" s="3">
        <v>137824912</v>
      </c>
      <c r="O30" s="3">
        <v>137824912</v>
      </c>
      <c r="P30" s="3">
        <v>137824912</v>
      </c>
      <c r="Q30" s="3">
        <v>30.628</v>
      </c>
      <c r="R30" s="3">
        <v>30.628</v>
      </c>
      <c r="S30" s="3">
        <v>0</v>
      </c>
      <c r="T30" s="3">
        <v>0</v>
      </c>
    </row>
    <row r="31" spans="1:20" ht="13.5" customHeight="1" x14ac:dyDescent="0.25">
      <c r="A31" s="2" t="s">
        <v>66</v>
      </c>
      <c r="B31" s="2" t="s">
        <v>67</v>
      </c>
      <c r="C31" s="3">
        <v>140437869</v>
      </c>
      <c r="D31" s="3">
        <v>140437869</v>
      </c>
      <c r="E31" s="3">
        <v>140437869</v>
      </c>
      <c r="F31" s="3">
        <v>48656264</v>
      </c>
      <c r="G31" s="3">
        <v>48656264</v>
      </c>
      <c r="H31" s="3">
        <v>48656264</v>
      </c>
      <c r="I31" s="3">
        <v>0</v>
      </c>
      <c r="J31" s="3">
        <v>12327719</v>
      </c>
      <c r="K31" s="3">
        <v>12327719</v>
      </c>
      <c r="L31" s="3">
        <v>12327719</v>
      </c>
      <c r="M31" s="3">
        <v>140437869</v>
      </c>
      <c r="N31" s="3">
        <v>60983983</v>
      </c>
      <c r="O31" s="3">
        <v>60983983</v>
      </c>
      <c r="P31" s="3">
        <v>60983983</v>
      </c>
      <c r="Q31" s="3">
        <v>43.423999999999999</v>
      </c>
      <c r="R31" s="3">
        <v>43.423999999999999</v>
      </c>
      <c r="S31" s="3">
        <v>0</v>
      </c>
      <c r="T31" s="3">
        <v>0</v>
      </c>
    </row>
    <row r="32" spans="1:20" ht="13.5" customHeight="1" x14ac:dyDescent="0.25">
      <c r="A32" s="16" t="s">
        <v>68</v>
      </c>
      <c r="B32" s="16" t="s">
        <v>69</v>
      </c>
      <c r="C32" s="17">
        <v>122093900</v>
      </c>
      <c r="D32" s="17">
        <v>122093900</v>
      </c>
      <c r="E32" s="17">
        <v>122093900</v>
      </c>
      <c r="F32" s="17">
        <v>0</v>
      </c>
      <c r="G32" s="17">
        <v>0</v>
      </c>
      <c r="H32" s="17">
        <v>0</v>
      </c>
      <c r="I32" s="17">
        <v>0</v>
      </c>
      <c r="J32" s="17">
        <v>59631402</v>
      </c>
      <c r="K32" s="17">
        <v>59631402</v>
      </c>
      <c r="L32" s="17">
        <v>59631402</v>
      </c>
      <c r="M32" s="17">
        <v>122093900</v>
      </c>
      <c r="N32" s="17">
        <v>59631402</v>
      </c>
      <c r="O32" s="17">
        <v>59631402</v>
      </c>
      <c r="P32" s="17">
        <v>59631402</v>
      </c>
      <c r="Q32" s="17">
        <v>48.841000000000001</v>
      </c>
      <c r="R32" s="17">
        <v>48.841000000000001</v>
      </c>
      <c r="S32" s="17">
        <v>0</v>
      </c>
      <c r="T32" s="17">
        <v>0</v>
      </c>
    </row>
    <row r="33" spans="1:20" ht="13.5" customHeight="1" x14ac:dyDescent="0.25">
      <c r="A33" s="16" t="s">
        <v>70</v>
      </c>
      <c r="B33" s="16" t="s">
        <v>71</v>
      </c>
      <c r="C33" s="17">
        <v>634198680</v>
      </c>
      <c r="D33" s="17">
        <v>634198680</v>
      </c>
      <c r="E33" s="17">
        <v>634198680</v>
      </c>
      <c r="F33" s="17">
        <v>228134266</v>
      </c>
      <c r="G33" s="17">
        <v>228134266</v>
      </c>
      <c r="H33" s="17">
        <v>228134266</v>
      </c>
      <c r="I33" s="17">
        <v>0</v>
      </c>
      <c r="J33" s="17">
        <v>65051362</v>
      </c>
      <c r="K33" s="17">
        <v>65051362</v>
      </c>
      <c r="L33" s="17">
        <v>65051362</v>
      </c>
      <c r="M33" s="17">
        <v>634198680</v>
      </c>
      <c r="N33" s="17">
        <v>293185628</v>
      </c>
      <c r="O33" s="17">
        <v>293185628</v>
      </c>
      <c r="P33" s="17">
        <v>293185628</v>
      </c>
      <c r="Q33" s="17">
        <v>46.228999999999999</v>
      </c>
      <c r="R33" s="17">
        <v>46.228999999999999</v>
      </c>
      <c r="S33" s="17">
        <v>0</v>
      </c>
      <c r="T33" s="17">
        <v>0</v>
      </c>
    </row>
    <row r="34" spans="1:20" ht="13.5" customHeight="1" x14ac:dyDescent="0.25">
      <c r="A34" s="16" t="s">
        <v>72</v>
      </c>
      <c r="B34" s="16" t="s">
        <v>73</v>
      </c>
      <c r="C34" s="17">
        <v>1283870736</v>
      </c>
      <c r="D34" s="17">
        <v>1283870736</v>
      </c>
      <c r="E34" s="17">
        <v>1283870736</v>
      </c>
      <c r="F34" s="17">
        <v>306199195</v>
      </c>
      <c r="G34" s="17">
        <v>306199195</v>
      </c>
      <c r="H34" s="17">
        <v>306199195</v>
      </c>
      <c r="I34" s="17">
        <v>0</v>
      </c>
      <c r="J34" s="17">
        <v>93218952</v>
      </c>
      <c r="K34" s="17">
        <v>93218952</v>
      </c>
      <c r="L34" s="17">
        <v>93218952</v>
      </c>
      <c r="M34" s="17">
        <v>1283870736</v>
      </c>
      <c r="N34" s="17">
        <v>399418147</v>
      </c>
      <c r="O34" s="17">
        <v>399418147</v>
      </c>
      <c r="P34" s="17">
        <v>399418147</v>
      </c>
      <c r="Q34" s="17">
        <v>31.11</v>
      </c>
      <c r="R34" s="17">
        <v>31.11</v>
      </c>
      <c r="S34" s="17">
        <v>0</v>
      </c>
      <c r="T34" s="17">
        <v>0</v>
      </c>
    </row>
    <row r="35" spans="1:20" s="25" customFormat="1" ht="13.5" customHeight="1" x14ac:dyDescent="0.25">
      <c r="A35" s="7" t="s">
        <v>74</v>
      </c>
      <c r="B35" s="7" t="s">
        <v>75</v>
      </c>
      <c r="C35" s="8">
        <v>239746350108.75</v>
      </c>
      <c r="D35" s="8">
        <f>+D36+D42</f>
        <v>239746350108.75</v>
      </c>
      <c r="E35" s="8">
        <f t="shared" ref="E35:T35" si="24">+E36+E42</f>
        <v>171507831355.55002</v>
      </c>
      <c r="F35" s="8">
        <f t="shared" si="24"/>
        <v>141949106205.39999</v>
      </c>
      <c r="G35" s="8">
        <f t="shared" si="24"/>
        <v>32421128172.41</v>
      </c>
      <c r="H35" s="8">
        <f t="shared" si="24"/>
        <v>31646331995.41</v>
      </c>
      <c r="I35" s="8">
        <f t="shared" si="24"/>
        <v>1568847877.6199999</v>
      </c>
      <c r="J35" s="8">
        <f t="shared" si="24"/>
        <v>2013367591.6199999</v>
      </c>
      <c r="K35" s="8">
        <f t="shared" si="24"/>
        <v>13421986722.119999</v>
      </c>
      <c r="L35" s="8">
        <f t="shared" si="24"/>
        <v>12995916251.719999</v>
      </c>
      <c r="M35" s="8">
        <f t="shared" si="24"/>
        <v>173076679233.17001</v>
      </c>
      <c r="N35" s="8">
        <f t="shared" si="24"/>
        <v>143962473797.01999</v>
      </c>
      <c r="O35" s="8">
        <f t="shared" si="24"/>
        <v>45843114894.529999</v>
      </c>
      <c r="P35" s="8">
        <f t="shared" si="24"/>
        <v>44642248247.129997</v>
      </c>
      <c r="Q35" s="8">
        <v>60.048000000000002</v>
      </c>
      <c r="R35" s="8">
        <v>18.620999999999999</v>
      </c>
      <c r="S35" s="8">
        <f t="shared" si="24"/>
        <v>66669670875.580002</v>
      </c>
      <c r="T35" s="8">
        <f t="shared" si="24"/>
        <v>99320225549.889999</v>
      </c>
    </row>
    <row r="36" spans="1:20" s="25" customFormat="1" ht="13.5" customHeight="1" x14ac:dyDescent="0.25">
      <c r="A36" s="10" t="s">
        <v>76</v>
      </c>
      <c r="B36" s="10" t="s">
        <v>77</v>
      </c>
      <c r="C36" s="11">
        <v>0</v>
      </c>
      <c r="D36" s="11">
        <f>+D37</f>
        <v>0</v>
      </c>
      <c r="E36" s="11">
        <f t="shared" ref="E36:T40" si="25">+E37</f>
        <v>0</v>
      </c>
      <c r="F36" s="11">
        <f t="shared" si="25"/>
        <v>0</v>
      </c>
      <c r="G36" s="11">
        <f t="shared" si="25"/>
        <v>0</v>
      </c>
      <c r="H36" s="11">
        <f t="shared" si="25"/>
        <v>0</v>
      </c>
      <c r="I36" s="11">
        <f t="shared" si="25"/>
        <v>0</v>
      </c>
      <c r="J36" s="11">
        <f t="shared" si="25"/>
        <v>0</v>
      </c>
      <c r="K36" s="11">
        <f t="shared" si="25"/>
        <v>0</v>
      </c>
      <c r="L36" s="11">
        <f t="shared" si="25"/>
        <v>0</v>
      </c>
      <c r="M36" s="11">
        <f t="shared" si="25"/>
        <v>0</v>
      </c>
      <c r="N36" s="11">
        <f t="shared" si="25"/>
        <v>0</v>
      </c>
      <c r="O36" s="11">
        <f t="shared" si="25"/>
        <v>0</v>
      </c>
      <c r="P36" s="11">
        <f t="shared" si="25"/>
        <v>0</v>
      </c>
      <c r="Q36" s="11">
        <v>0</v>
      </c>
      <c r="R36" s="11">
        <v>0</v>
      </c>
      <c r="S36" s="11">
        <f t="shared" si="25"/>
        <v>0</v>
      </c>
      <c r="T36" s="11">
        <f t="shared" si="25"/>
        <v>0</v>
      </c>
    </row>
    <row r="37" spans="1:20" s="25" customFormat="1" ht="13.5" customHeight="1" x14ac:dyDescent="0.25">
      <c r="A37" s="9" t="s">
        <v>78</v>
      </c>
      <c r="B37" s="9" t="s">
        <v>79</v>
      </c>
      <c r="C37" s="13">
        <v>0</v>
      </c>
      <c r="D37" s="13">
        <f>+D38</f>
        <v>0</v>
      </c>
      <c r="E37" s="13">
        <f t="shared" si="25"/>
        <v>0</v>
      </c>
      <c r="F37" s="13">
        <f t="shared" si="25"/>
        <v>0</v>
      </c>
      <c r="G37" s="13">
        <f t="shared" si="25"/>
        <v>0</v>
      </c>
      <c r="H37" s="13">
        <f t="shared" si="25"/>
        <v>0</v>
      </c>
      <c r="I37" s="13">
        <f t="shared" si="25"/>
        <v>0</v>
      </c>
      <c r="J37" s="13">
        <f t="shared" si="25"/>
        <v>0</v>
      </c>
      <c r="K37" s="13">
        <f t="shared" si="25"/>
        <v>0</v>
      </c>
      <c r="L37" s="13">
        <f t="shared" si="25"/>
        <v>0</v>
      </c>
      <c r="M37" s="13">
        <f t="shared" si="25"/>
        <v>0</v>
      </c>
      <c r="N37" s="13">
        <f t="shared" si="25"/>
        <v>0</v>
      </c>
      <c r="O37" s="13">
        <f t="shared" si="25"/>
        <v>0</v>
      </c>
      <c r="P37" s="13">
        <f t="shared" si="25"/>
        <v>0</v>
      </c>
      <c r="Q37" s="13">
        <v>0</v>
      </c>
      <c r="R37" s="13">
        <v>0</v>
      </c>
      <c r="S37" s="13">
        <f t="shared" si="25"/>
        <v>0</v>
      </c>
      <c r="T37" s="13">
        <f t="shared" si="25"/>
        <v>0</v>
      </c>
    </row>
    <row r="38" spans="1:20" s="25" customFormat="1" ht="13.5" customHeight="1" x14ac:dyDescent="0.25">
      <c r="A38" s="14" t="s">
        <v>80</v>
      </c>
      <c r="B38" s="14" t="s">
        <v>81</v>
      </c>
      <c r="C38" s="15">
        <v>0</v>
      </c>
      <c r="D38" s="15">
        <f>+D39</f>
        <v>0</v>
      </c>
      <c r="E38" s="15">
        <f t="shared" si="25"/>
        <v>0</v>
      </c>
      <c r="F38" s="15">
        <f t="shared" si="25"/>
        <v>0</v>
      </c>
      <c r="G38" s="15">
        <f t="shared" si="25"/>
        <v>0</v>
      </c>
      <c r="H38" s="15">
        <f t="shared" si="25"/>
        <v>0</v>
      </c>
      <c r="I38" s="15">
        <f t="shared" si="25"/>
        <v>0</v>
      </c>
      <c r="J38" s="15">
        <f t="shared" si="25"/>
        <v>0</v>
      </c>
      <c r="K38" s="15">
        <f t="shared" si="25"/>
        <v>0</v>
      </c>
      <c r="L38" s="15">
        <f t="shared" si="25"/>
        <v>0</v>
      </c>
      <c r="M38" s="15">
        <f t="shared" si="25"/>
        <v>0</v>
      </c>
      <c r="N38" s="15">
        <f t="shared" si="25"/>
        <v>0</v>
      </c>
      <c r="O38" s="15">
        <f t="shared" si="25"/>
        <v>0</v>
      </c>
      <c r="P38" s="15">
        <f t="shared" si="25"/>
        <v>0</v>
      </c>
      <c r="Q38" s="15">
        <v>0</v>
      </c>
      <c r="R38" s="15">
        <v>0</v>
      </c>
      <c r="S38" s="15">
        <f t="shared" si="25"/>
        <v>0</v>
      </c>
      <c r="T38" s="15">
        <f t="shared" si="25"/>
        <v>0</v>
      </c>
    </row>
    <row r="39" spans="1:20" s="25" customFormat="1" ht="13.5" customHeight="1" x14ac:dyDescent="0.25">
      <c r="A39" s="18" t="s">
        <v>82</v>
      </c>
      <c r="B39" s="18" t="s">
        <v>83</v>
      </c>
      <c r="C39" s="19">
        <v>0</v>
      </c>
      <c r="D39" s="19">
        <f>+D40</f>
        <v>0</v>
      </c>
      <c r="E39" s="19">
        <f t="shared" si="25"/>
        <v>0</v>
      </c>
      <c r="F39" s="19">
        <f t="shared" si="25"/>
        <v>0</v>
      </c>
      <c r="G39" s="19">
        <f t="shared" si="25"/>
        <v>0</v>
      </c>
      <c r="H39" s="19">
        <f t="shared" si="25"/>
        <v>0</v>
      </c>
      <c r="I39" s="19">
        <f t="shared" si="25"/>
        <v>0</v>
      </c>
      <c r="J39" s="19">
        <f t="shared" si="25"/>
        <v>0</v>
      </c>
      <c r="K39" s="19">
        <f t="shared" si="25"/>
        <v>0</v>
      </c>
      <c r="L39" s="19">
        <f t="shared" si="25"/>
        <v>0</v>
      </c>
      <c r="M39" s="19">
        <f t="shared" si="25"/>
        <v>0</v>
      </c>
      <c r="N39" s="19">
        <f t="shared" si="25"/>
        <v>0</v>
      </c>
      <c r="O39" s="19">
        <f t="shared" si="25"/>
        <v>0</v>
      </c>
      <c r="P39" s="19">
        <f t="shared" si="25"/>
        <v>0</v>
      </c>
      <c r="Q39" s="19">
        <v>0</v>
      </c>
      <c r="R39" s="19">
        <v>0</v>
      </c>
      <c r="S39" s="19">
        <f t="shared" si="25"/>
        <v>0</v>
      </c>
      <c r="T39" s="19">
        <f t="shared" si="25"/>
        <v>0</v>
      </c>
    </row>
    <row r="40" spans="1:20" ht="13.5" customHeight="1" x14ac:dyDescent="0.25">
      <c r="A40" s="18" t="s">
        <v>84</v>
      </c>
      <c r="B40" s="18" t="s">
        <v>85</v>
      </c>
      <c r="C40" s="19">
        <v>0</v>
      </c>
      <c r="D40" s="19">
        <f>+D41</f>
        <v>0</v>
      </c>
      <c r="E40" s="19">
        <f t="shared" si="25"/>
        <v>0</v>
      </c>
      <c r="F40" s="19">
        <f t="shared" si="25"/>
        <v>0</v>
      </c>
      <c r="G40" s="19">
        <f t="shared" si="25"/>
        <v>0</v>
      </c>
      <c r="H40" s="19">
        <f t="shared" si="25"/>
        <v>0</v>
      </c>
      <c r="I40" s="19">
        <f t="shared" si="25"/>
        <v>0</v>
      </c>
      <c r="J40" s="19">
        <f t="shared" si="25"/>
        <v>0</v>
      </c>
      <c r="K40" s="19">
        <f t="shared" si="25"/>
        <v>0</v>
      </c>
      <c r="L40" s="19">
        <f t="shared" si="25"/>
        <v>0</v>
      </c>
      <c r="M40" s="19">
        <f t="shared" si="25"/>
        <v>0</v>
      </c>
      <c r="N40" s="19">
        <f t="shared" si="25"/>
        <v>0</v>
      </c>
      <c r="O40" s="19">
        <f t="shared" si="25"/>
        <v>0</v>
      </c>
      <c r="P40" s="19">
        <f t="shared" si="25"/>
        <v>0</v>
      </c>
      <c r="Q40" s="19">
        <v>0</v>
      </c>
      <c r="R40" s="19">
        <v>0</v>
      </c>
      <c r="S40" s="19">
        <f t="shared" si="25"/>
        <v>0</v>
      </c>
      <c r="T40" s="19">
        <f t="shared" si="25"/>
        <v>0</v>
      </c>
    </row>
    <row r="41" spans="1:20" ht="13.5" customHeight="1" x14ac:dyDescent="0.25">
      <c r="A41" s="2" t="s">
        <v>86</v>
      </c>
      <c r="B41" s="2" t="s">
        <v>87</v>
      </c>
      <c r="C41" s="3">
        <v>0</v>
      </c>
      <c r="D41" s="3">
        <v>0</v>
      </c>
      <c r="E41" s="3">
        <v>0</v>
      </c>
      <c r="F41" s="3">
        <v>0</v>
      </c>
      <c r="G41" s="3">
        <v>0</v>
      </c>
      <c r="H41" s="3">
        <v>0</v>
      </c>
      <c r="I41" s="3">
        <v>0</v>
      </c>
      <c r="J41" s="3">
        <v>0</v>
      </c>
      <c r="K41" s="3">
        <v>0</v>
      </c>
      <c r="L41" s="3">
        <v>0</v>
      </c>
      <c r="M41" s="3">
        <v>0</v>
      </c>
      <c r="N41" s="3">
        <v>0</v>
      </c>
      <c r="O41" s="3">
        <v>0</v>
      </c>
      <c r="P41" s="3">
        <v>0</v>
      </c>
      <c r="Q41" s="3">
        <v>0</v>
      </c>
      <c r="R41" s="3">
        <v>0</v>
      </c>
      <c r="S41" s="3">
        <v>0</v>
      </c>
      <c r="T41" s="3">
        <v>0</v>
      </c>
    </row>
    <row r="42" spans="1:20" s="25" customFormat="1" ht="13.5" customHeight="1" x14ac:dyDescent="0.25">
      <c r="A42" s="10" t="s">
        <v>88</v>
      </c>
      <c r="B42" s="10" t="s">
        <v>89</v>
      </c>
      <c r="C42" s="11">
        <v>239746350108.75</v>
      </c>
      <c r="D42" s="11">
        <f>+D43+D72</f>
        <v>239746350108.75</v>
      </c>
      <c r="E42" s="11">
        <f t="shared" ref="E42:P42" si="26">+E43+E72</f>
        <v>171507831355.55002</v>
      </c>
      <c r="F42" s="11">
        <f t="shared" si="26"/>
        <v>141949106205.39999</v>
      </c>
      <c r="G42" s="11">
        <f t="shared" si="26"/>
        <v>32421128172.41</v>
      </c>
      <c r="H42" s="11">
        <f t="shared" si="26"/>
        <v>31646331995.41</v>
      </c>
      <c r="I42" s="11">
        <f t="shared" si="26"/>
        <v>1568847877.6199999</v>
      </c>
      <c r="J42" s="11">
        <f t="shared" si="26"/>
        <v>2013367591.6199999</v>
      </c>
      <c r="K42" s="11">
        <f t="shared" si="26"/>
        <v>13421986722.119999</v>
      </c>
      <c r="L42" s="11">
        <f t="shared" si="26"/>
        <v>12995916251.719999</v>
      </c>
      <c r="M42" s="11">
        <f t="shared" si="26"/>
        <v>173076679233.17001</v>
      </c>
      <c r="N42" s="11">
        <f t="shared" si="26"/>
        <v>143962473797.01999</v>
      </c>
      <c r="O42" s="11">
        <f t="shared" si="26"/>
        <v>45843114894.529999</v>
      </c>
      <c r="P42" s="11">
        <f t="shared" si="26"/>
        <v>44642248247.129997</v>
      </c>
      <c r="Q42" s="11">
        <v>60.048000000000002</v>
      </c>
      <c r="R42" s="11">
        <v>18.620999999999999</v>
      </c>
      <c r="S42" s="11">
        <f t="shared" ref="S42" si="27">+S43+S72</f>
        <v>66669670875.580002</v>
      </c>
      <c r="T42" s="11">
        <f t="shared" ref="T42" si="28">+T43+T72</f>
        <v>99320225549.889999</v>
      </c>
    </row>
    <row r="43" spans="1:20" s="25" customFormat="1" ht="13.5" customHeight="1" x14ac:dyDescent="0.25">
      <c r="A43" s="9" t="s">
        <v>90</v>
      </c>
      <c r="B43" s="9" t="s">
        <v>91</v>
      </c>
      <c r="C43" s="13">
        <v>10137017472.65</v>
      </c>
      <c r="D43" s="13">
        <f>+D44+D47+D60</f>
        <v>10137017472.65</v>
      </c>
      <c r="E43" s="13">
        <f t="shared" ref="E43:P43" si="29">+E44+E47+E60</f>
        <v>2350915271.0999999</v>
      </c>
      <c r="F43" s="13">
        <f t="shared" si="29"/>
        <v>1168530271.0999999</v>
      </c>
      <c r="G43" s="13">
        <f t="shared" si="29"/>
        <v>541304595.10000002</v>
      </c>
      <c r="H43" s="13">
        <f t="shared" si="29"/>
        <v>541304595.10000002</v>
      </c>
      <c r="I43" s="13">
        <f t="shared" si="29"/>
        <v>1055413008</v>
      </c>
      <c r="J43" s="13">
        <f t="shared" si="29"/>
        <v>0</v>
      </c>
      <c r="K43" s="13">
        <f t="shared" si="29"/>
        <v>0</v>
      </c>
      <c r="L43" s="13">
        <f t="shared" si="29"/>
        <v>0</v>
      </c>
      <c r="M43" s="13">
        <f t="shared" si="29"/>
        <v>3406328279.0999999</v>
      </c>
      <c r="N43" s="13">
        <f t="shared" si="29"/>
        <v>1168530271.0999999</v>
      </c>
      <c r="O43" s="13">
        <f t="shared" si="29"/>
        <v>541304595.10000002</v>
      </c>
      <c r="P43" s="13">
        <f t="shared" si="29"/>
        <v>541304595.10000002</v>
      </c>
      <c r="Q43" s="13">
        <v>11.526999999999999</v>
      </c>
      <c r="R43" s="13">
        <v>5.34</v>
      </c>
      <c r="S43" s="13">
        <f t="shared" ref="S43" si="30">+S44+S47+S60</f>
        <v>6730689193.5499992</v>
      </c>
      <c r="T43" s="13">
        <f t="shared" ref="T43" si="31">+T44+T47+T60</f>
        <v>627225676</v>
      </c>
    </row>
    <row r="44" spans="1:20" s="25" customFormat="1" ht="13.5" customHeight="1" x14ac:dyDescent="0.25">
      <c r="A44" s="14" t="s">
        <v>92</v>
      </c>
      <c r="B44" s="14" t="s">
        <v>93</v>
      </c>
      <c r="C44" s="15">
        <v>0</v>
      </c>
      <c r="D44" s="15">
        <f>+D45</f>
        <v>0</v>
      </c>
      <c r="E44" s="15">
        <f t="shared" ref="E44:P45" si="32">+E45</f>
        <v>0</v>
      </c>
      <c r="F44" s="15">
        <f t="shared" si="32"/>
        <v>0</v>
      </c>
      <c r="G44" s="15">
        <f t="shared" si="32"/>
        <v>0</v>
      </c>
      <c r="H44" s="15">
        <f t="shared" si="32"/>
        <v>0</v>
      </c>
      <c r="I44" s="15">
        <f t="shared" si="32"/>
        <v>0</v>
      </c>
      <c r="J44" s="15">
        <f t="shared" si="32"/>
        <v>0</v>
      </c>
      <c r="K44" s="15">
        <f t="shared" si="32"/>
        <v>0</v>
      </c>
      <c r="L44" s="15">
        <f t="shared" si="32"/>
        <v>0</v>
      </c>
      <c r="M44" s="15">
        <f t="shared" si="32"/>
        <v>0</v>
      </c>
      <c r="N44" s="15">
        <f t="shared" si="32"/>
        <v>0</v>
      </c>
      <c r="O44" s="15">
        <f t="shared" si="32"/>
        <v>0</v>
      </c>
      <c r="P44" s="15">
        <f t="shared" si="32"/>
        <v>0</v>
      </c>
      <c r="Q44" s="15">
        <v>0</v>
      </c>
      <c r="R44" s="15">
        <v>0</v>
      </c>
      <c r="S44" s="15">
        <f t="shared" ref="S44:S45" si="33">+S45</f>
        <v>0</v>
      </c>
      <c r="T44" s="15">
        <f t="shared" ref="T44:T45" si="34">+T45</f>
        <v>0</v>
      </c>
    </row>
    <row r="45" spans="1:20" s="25" customFormat="1" ht="13.5" customHeight="1" x14ac:dyDescent="0.25">
      <c r="A45" s="18" t="s">
        <v>94</v>
      </c>
      <c r="B45" s="18" t="s">
        <v>95</v>
      </c>
      <c r="C45" s="19">
        <v>0</v>
      </c>
      <c r="D45" s="19">
        <f>+D46</f>
        <v>0</v>
      </c>
      <c r="E45" s="19">
        <f t="shared" si="32"/>
        <v>0</v>
      </c>
      <c r="F45" s="19">
        <f t="shared" si="32"/>
        <v>0</v>
      </c>
      <c r="G45" s="19">
        <f t="shared" si="32"/>
        <v>0</v>
      </c>
      <c r="H45" s="19">
        <f t="shared" si="32"/>
        <v>0</v>
      </c>
      <c r="I45" s="19">
        <f t="shared" si="32"/>
        <v>0</v>
      </c>
      <c r="J45" s="19">
        <f t="shared" si="32"/>
        <v>0</v>
      </c>
      <c r="K45" s="19">
        <f t="shared" si="32"/>
        <v>0</v>
      </c>
      <c r="L45" s="19">
        <f t="shared" si="32"/>
        <v>0</v>
      </c>
      <c r="M45" s="19">
        <f t="shared" si="32"/>
        <v>0</v>
      </c>
      <c r="N45" s="19">
        <f t="shared" si="32"/>
        <v>0</v>
      </c>
      <c r="O45" s="19">
        <f t="shared" si="32"/>
        <v>0</v>
      </c>
      <c r="P45" s="19">
        <f t="shared" si="32"/>
        <v>0</v>
      </c>
      <c r="Q45" s="19">
        <v>0</v>
      </c>
      <c r="R45" s="19">
        <v>0</v>
      </c>
      <c r="S45" s="19">
        <f t="shared" si="33"/>
        <v>0</v>
      </c>
      <c r="T45" s="19">
        <f t="shared" si="34"/>
        <v>0</v>
      </c>
    </row>
    <row r="46" spans="1:20" ht="13.5" customHeight="1" x14ac:dyDescent="0.25">
      <c r="A46" s="2" t="s">
        <v>96</v>
      </c>
      <c r="B46" s="2" t="s">
        <v>95</v>
      </c>
      <c r="C46" s="3">
        <v>0</v>
      </c>
      <c r="D46" s="3">
        <v>0</v>
      </c>
      <c r="E46" s="3">
        <v>0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  <c r="K46" s="3">
        <v>0</v>
      </c>
      <c r="L46" s="3">
        <v>0</v>
      </c>
      <c r="M46" s="3">
        <v>0</v>
      </c>
      <c r="N46" s="3">
        <v>0</v>
      </c>
      <c r="O46" s="3">
        <v>0</v>
      </c>
      <c r="P46" s="3">
        <v>0</v>
      </c>
      <c r="Q46" s="3">
        <v>0</v>
      </c>
      <c r="R46" s="3">
        <v>0</v>
      </c>
      <c r="S46" s="3">
        <v>0</v>
      </c>
      <c r="T46" s="3">
        <v>0</v>
      </c>
    </row>
    <row r="47" spans="1:20" s="25" customFormat="1" ht="13.5" customHeight="1" x14ac:dyDescent="0.25">
      <c r="A47" s="14" t="s">
        <v>97</v>
      </c>
      <c r="B47" s="14" t="s">
        <v>98</v>
      </c>
      <c r="C47" s="15">
        <v>55045760</v>
      </c>
      <c r="D47" s="15">
        <f>+D48</f>
        <v>55045760</v>
      </c>
      <c r="E47" s="15">
        <f t="shared" ref="E47:P48" si="35">+E48</f>
        <v>31590000</v>
      </c>
      <c r="F47" s="15">
        <f t="shared" si="35"/>
        <v>0</v>
      </c>
      <c r="G47" s="15">
        <f t="shared" si="35"/>
        <v>0</v>
      </c>
      <c r="H47" s="15">
        <f t="shared" si="35"/>
        <v>0</v>
      </c>
      <c r="I47" s="15">
        <f t="shared" si="35"/>
        <v>0</v>
      </c>
      <c r="J47" s="15">
        <f t="shared" si="35"/>
        <v>0</v>
      </c>
      <c r="K47" s="15">
        <f t="shared" si="35"/>
        <v>0</v>
      </c>
      <c r="L47" s="15">
        <f t="shared" si="35"/>
        <v>0</v>
      </c>
      <c r="M47" s="15">
        <f t="shared" si="35"/>
        <v>31590000</v>
      </c>
      <c r="N47" s="15">
        <f t="shared" si="35"/>
        <v>0</v>
      </c>
      <c r="O47" s="15">
        <f t="shared" si="35"/>
        <v>0</v>
      </c>
      <c r="P47" s="15">
        <f t="shared" si="35"/>
        <v>0</v>
      </c>
      <c r="Q47" s="15">
        <v>0</v>
      </c>
      <c r="R47" s="15">
        <v>0</v>
      </c>
      <c r="S47" s="15">
        <f t="shared" ref="S47:S48" si="36">+S48</f>
        <v>23455760</v>
      </c>
      <c r="T47" s="15">
        <f t="shared" ref="T47:T48" si="37">+T48</f>
        <v>0</v>
      </c>
    </row>
    <row r="48" spans="1:20" s="25" customFormat="1" ht="13.5" customHeight="1" x14ac:dyDescent="0.25">
      <c r="A48" s="18" t="s">
        <v>99</v>
      </c>
      <c r="B48" s="18" t="s">
        <v>100</v>
      </c>
      <c r="C48" s="19">
        <v>55045760</v>
      </c>
      <c r="D48" s="19">
        <f>+D49</f>
        <v>55045760</v>
      </c>
      <c r="E48" s="19">
        <f t="shared" si="35"/>
        <v>31590000</v>
      </c>
      <c r="F48" s="19">
        <f t="shared" si="35"/>
        <v>0</v>
      </c>
      <c r="G48" s="19">
        <f t="shared" si="35"/>
        <v>0</v>
      </c>
      <c r="H48" s="19">
        <f t="shared" si="35"/>
        <v>0</v>
      </c>
      <c r="I48" s="19">
        <f t="shared" si="35"/>
        <v>0</v>
      </c>
      <c r="J48" s="19">
        <f t="shared" si="35"/>
        <v>0</v>
      </c>
      <c r="K48" s="19">
        <f t="shared" si="35"/>
        <v>0</v>
      </c>
      <c r="L48" s="19">
        <f t="shared" si="35"/>
        <v>0</v>
      </c>
      <c r="M48" s="19">
        <f t="shared" si="35"/>
        <v>31590000</v>
      </c>
      <c r="N48" s="19">
        <f t="shared" si="35"/>
        <v>0</v>
      </c>
      <c r="O48" s="19">
        <f t="shared" si="35"/>
        <v>0</v>
      </c>
      <c r="P48" s="19">
        <f t="shared" si="35"/>
        <v>0</v>
      </c>
      <c r="Q48" s="19">
        <v>0</v>
      </c>
      <c r="R48" s="19">
        <v>0</v>
      </c>
      <c r="S48" s="19">
        <f t="shared" si="36"/>
        <v>23455760</v>
      </c>
      <c r="T48" s="19">
        <f t="shared" si="37"/>
        <v>0</v>
      </c>
    </row>
    <row r="49" spans="1:20" ht="13.5" customHeight="1" x14ac:dyDescent="0.25">
      <c r="A49" s="2" t="s">
        <v>101</v>
      </c>
      <c r="B49" s="2" t="s">
        <v>102</v>
      </c>
      <c r="C49" s="3">
        <v>55045760</v>
      </c>
      <c r="D49" s="3">
        <v>55045760</v>
      </c>
      <c r="E49" s="3">
        <v>31590000</v>
      </c>
      <c r="F49" s="3">
        <v>0</v>
      </c>
      <c r="G49" s="3">
        <v>0</v>
      </c>
      <c r="H49" s="3">
        <v>0</v>
      </c>
      <c r="I49" s="3">
        <v>0</v>
      </c>
      <c r="J49" s="3">
        <v>0</v>
      </c>
      <c r="K49" s="3">
        <v>0</v>
      </c>
      <c r="L49" s="3">
        <v>0</v>
      </c>
      <c r="M49" s="3">
        <v>31590000</v>
      </c>
      <c r="N49" s="3">
        <v>0</v>
      </c>
      <c r="O49" s="3">
        <v>0</v>
      </c>
      <c r="P49" s="3">
        <v>0</v>
      </c>
      <c r="Q49" s="3">
        <v>0</v>
      </c>
      <c r="R49" s="3">
        <v>0</v>
      </c>
      <c r="S49" s="3">
        <v>23455760</v>
      </c>
      <c r="T49" s="3">
        <v>0</v>
      </c>
    </row>
    <row r="50" spans="1:20" s="25" customFormat="1" ht="13.5" customHeight="1" x14ac:dyDescent="0.25">
      <c r="A50" s="18" t="s">
        <v>103</v>
      </c>
      <c r="B50" s="18" t="s">
        <v>104</v>
      </c>
      <c r="C50" s="19">
        <v>0</v>
      </c>
      <c r="D50" s="19">
        <f>+D51</f>
        <v>0</v>
      </c>
      <c r="E50" s="19">
        <f t="shared" ref="E50:P50" si="38">+E51</f>
        <v>0</v>
      </c>
      <c r="F50" s="19">
        <f t="shared" si="38"/>
        <v>0</v>
      </c>
      <c r="G50" s="19">
        <f t="shared" si="38"/>
        <v>0</v>
      </c>
      <c r="H50" s="19">
        <f t="shared" si="38"/>
        <v>0</v>
      </c>
      <c r="I50" s="19">
        <f t="shared" si="38"/>
        <v>0</v>
      </c>
      <c r="J50" s="19">
        <f t="shared" si="38"/>
        <v>0</v>
      </c>
      <c r="K50" s="19">
        <f t="shared" si="38"/>
        <v>0</v>
      </c>
      <c r="L50" s="19">
        <f t="shared" si="38"/>
        <v>0</v>
      </c>
      <c r="M50" s="19">
        <f t="shared" si="38"/>
        <v>0</v>
      </c>
      <c r="N50" s="19">
        <f t="shared" si="38"/>
        <v>0</v>
      </c>
      <c r="O50" s="19">
        <f t="shared" si="38"/>
        <v>0</v>
      </c>
      <c r="P50" s="19">
        <f t="shared" si="38"/>
        <v>0</v>
      </c>
      <c r="Q50" s="19">
        <v>0</v>
      </c>
      <c r="R50" s="19">
        <v>0</v>
      </c>
      <c r="S50" s="19">
        <f t="shared" ref="S50" si="39">+S51</f>
        <v>0</v>
      </c>
      <c r="T50" s="19">
        <f t="shared" ref="T50" si="40">+T51</f>
        <v>0</v>
      </c>
    </row>
    <row r="51" spans="1:20" ht="13.5" customHeight="1" x14ac:dyDescent="0.25">
      <c r="A51" s="2" t="s">
        <v>105</v>
      </c>
      <c r="B51" s="2" t="s">
        <v>106</v>
      </c>
      <c r="C51" s="3">
        <v>0</v>
      </c>
      <c r="D51" s="3">
        <v>0</v>
      </c>
      <c r="E51" s="3">
        <v>0</v>
      </c>
      <c r="F51" s="3">
        <v>0</v>
      </c>
      <c r="G51" s="3">
        <v>0</v>
      </c>
      <c r="H51" s="3">
        <v>0</v>
      </c>
      <c r="I51" s="3">
        <v>0</v>
      </c>
      <c r="J51" s="3">
        <v>0</v>
      </c>
      <c r="K51" s="3">
        <v>0</v>
      </c>
      <c r="L51" s="3">
        <v>0</v>
      </c>
      <c r="M51" s="3">
        <v>0</v>
      </c>
      <c r="N51" s="3">
        <v>0</v>
      </c>
      <c r="O51" s="3">
        <v>0</v>
      </c>
      <c r="P51" s="3">
        <v>0</v>
      </c>
      <c r="Q51" s="3">
        <v>0</v>
      </c>
      <c r="R51" s="3">
        <v>0</v>
      </c>
      <c r="S51" s="3">
        <v>0</v>
      </c>
      <c r="T51" s="3">
        <v>0</v>
      </c>
    </row>
    <row r="52" spans="1:20" s="25" customFormat="1" ht="13.5" customHeight="1" x14ac:dyDescent="0.25">
      <c r="A52" s="18" t="s">
        <v>107</v>
      </c>
      <c r="B52" s="18" t="s">
        <v>108</v>
      </c>
      <c r="C52" s="19">
        <v>0</v>
      </c>
      <c r="D52" s="19">
        <f>+D53</f>
        <v>0</v>
      </c>
      <c r="E52" s="19">
        <f t="shared" ref="E52:P52" si="41">+E53</f>
        <v>0</v>
      </c>
      <c r="F52" s="19">
        <f t="shared" si="41"/>
        <v>0</v>
      </c>
      <c r="G52" s="19">
        <f t="shared" si="41"/>
        <v>0</v>
      </c>
      <c r="H52" s="19">
        <f t="shared" si="41"/>
        <v>0</v>
      </c>
      <c r="I52" s="19">
        <f t="shared" si="41"/>
        <v>0</v>
      </c>
      <c r="J52" s="19">
        <f t="shared" si="41"/>
        <v>0</v>
      </c>
      <c r="K52" s="19">
        <f t="shared" si="41"/>
        <v>0</v>
      </c>
      <c r="L52" s="19">
        <f t="shared" si="41"/>
        <v>0</v>
      </c>
      <c r="M52" s="19">
        <f t="shared" si="41"/>
        <v>0</v>
      </c>
      <c r="N52" s="19">
        <f t="shared" si="41"/>
        <v>0</v>
      </c>
      <c r="O52" s="19">
        <f t="shared" si="41"/>
        <v>0</v>
      </c>
      <c r="P52" s="19">
        <f t="shared" si="41"/>
        <v>0</v>
      </c>
      <c r="Q52" s="19">
        <v>0</v>
      </c>
      <c r="R52" s="19">
        <v>0</v>
      </c>
      <c r="S52" s="19">
        <f t="shared" ref="S52" si="42">+S53</f>
        <v>0</v>
      </c>
      <c r="T52" s="19">
        <f t="shared" ref="T52" si="43">+T53</f>
        <v>0</v>
      </c>
    </row>
    <row r="53" spans="1:20" ht="13.5" customHeight="1" x14ac:dyDescent="0.25">
      <c r="A53" s="2" t="s">
        <v>109</v>
      </c>
      <c r="B53" s="2" t="s">
        <v>110</v>
      </c>
      <c r="C53" s="3">
        <v>0</v>
      </c>
      <c r="D53" s="3">
        <v>0</v>
      </c>
      <c r="E53" s="3">
        <v>0</v>
      </c>
      <c r="F53" s="3">
        <v>0</v>
      </c>
      <c r="G53" s="3">
        <v>0</v>
      </c>
      <c r="H53" s="3">
        <v>0</v>
      </c>
      <c r="I53" s="3">
        <v>0</v>
      </c>
      <c r="J53" s="3">
        <v>0</v>
      </c>
      <c r="K53" s="3">
        <v>0</v>
      </c>
      <c r="L53" s="3">
        <v>0</v>
      </c>
      <c r="M53" s="3">
        <v>0</v>
      </c>
      <c r="N53" s="3">
        <v>0</v>
      </c>
      <c r="O53" s="3">
        <v>0</v>
      </c>
      <c r="P53" s="3">
        <v>0</v>
      </c>
      <c r="Q53" s="3">
        <v>0</v>
      </c>
      <c r="R53" s="3">
        <v>0</v>
      </c>
      <c r="S53" s="3">
        <v>0</v>
      </c>
      <c r="T53" s="3">
        <v>0</v>
      </c>
    </row>
    <row r="54" spans="1:20" s="25" customFormat="1" ht="13.5" customHeight="1" x14ac:dyDescent="0.25">
      <c r="A54" s="18" t="s">
        <v>111</v>
      </c>
      <c r="B54" s="18" t="s">
        <v>112</v>
      </c>
      <c r="C54" s="19">
        <v>0</v>
      </c>
      <c r="D54" s="19">
        <f>+D55+D56+D57</f>
        <v>0</v>
      </c>
      <c r="E54" s="19">
        <f t="shared" ref="E54:P54" si="44">+E55+E56+E57</f>
        <v>0</v>
      </c>
      <c r="F54" s="19">
        <f t="shared" si="44"/>
        <v>0</v>
      </c>
      <c r="G54" s="19">
        <f t="shared" si="44"/>
        <v>0</v>
      </c>
      <c r="H54" s="19">
        <f t="shared" si="44"/>
        <v>0</v>
      </c>
      <c r="I54" s="19">
        <f t="shared" si="44"/>
        <v>0</v>
      </c>
      <c r="J54" s="19">
        <f t="shared" si="44"/>
        <v>0</v>
      </c>
      <c r="K54" s="19">
        <f t="shared" si="44"/>
        <v>0</v>
      </c>
      <c r="L54" s="19">
        <f t="shared" si="44"/>
        <v>0</v>
      </c>
      <c r="M54" s="19">
        <f t="shared" si="44"/>
        <v>0</v>
      </c>
      <c r="N54" s="19">
        <f t="shared" si="44"/>
        <v>0</v>
      </c>
      <c r="O54" s="19">
        <f t="shared" si="44"/>
        <v>0</v>
      </c>
      <c r="P54" s="19">
        <f t="shared" si="44"/>
        <v>0</v>
      </c>
      <c r="Q54" s="19">
        <v>0</v>
      </c>
      <c r="R54" s="19">
        <v>0</v>
      </c>
      <c r="S54" s="19">
        <f t="shared" ref="S54" si="45">+S55+S56+S57</f>
        <v>0</v>
      </c>
      <c r="T54" s="19">
        <f t="shared" ref="T54" si="46">+T55+T56+T57</f>
        <v>0</v>
      </c>
    </row>
    <row r="55" spans="1:20" ht="13.5" customHeight="1" x14ac:dyDescent="0.25">
      <c r="A55" s="2" t="s">
        <v>113</v>
      </c>
      <c r="B55" s="2" t="s">
        <v>114</v>
      </c>
      <c r="C55" s="3">
        <v>0</v>
      </c>
      <c r="D55" s="3">
        <v>0</v>
      </c>
      <c r="E55" s="3">
        <v>0</v>
      </c>
      <c r="F55" s="3">
        <v>0</v>
      </c>
      <c r="G55" s="3">
        <v>0</v>
      </c>
      <c r="H55" s="3">
        <v>0</v>
      </c>
      <c r="I55" s="3">
        <v>0</v>
      </c>
      <c r="J55" s="3">
        <v>0</v>
      </c>
      <c r="K55" s="3">
        <v>0</v>
      </c>
      <c r="L55" s="3">
        <v>0</v>
      </c>
      <c r="M55" s="3">
        <v>0</v>
      </c>
      <c r="N55" s="3">
        <v>0</v>
      </c>
      <c r="O55" s="3">
        <v>0</v>
      </c>
      <c r="P55" s="3">
        <v>0</v>
      </c>
      <c r="Q55" s="3">
        <v>0</v>
      </c>
      <c r="R55" s="3">
        <v>0</v>
      </c>
      <c r="S55" s="3">
        <v>0</v>
      </c>
      <c r="T55" s="3">
        <v>0</v>
      </c>
    </row>
    <row r="56" spans="1:20" ht="13.5" customHeight="1" x14ac:dyDescent="0.25">
      <c r="A56" s="2" t="s">
        <v>115</v>
      </c>
      <c r="B56" s="2" t="s">
        <v>116</v>
      </c>
      <c r="C56" s="3">
        <v>0</v>
      </c>
      <c r="D56" s="3">
        <v>0</v>
      </c>
      <c r="E56" s="3">
        <v>0</v>
      </c>
      <c r="F56" s="3">
        <v>0</v>
      </c>
      <c r="G56" s="3">
        <v>0</v>
      </c>
      <c r="H56" s="3">
        <v>0</v>
      </c>
      <c r="I56" s="3">
        <v>0</v>
      </c>
      <c r="J56" s="3">
        <v>0</v>
      </c>
      <c r="K56" s="3">
        <v>0</v>
      </c>
      <c r="L56" s="3">
        <v>0</v>
      </c>
      <c r="M56" s="3">
        <v>0</v>
      </c>
      <c r="N56" s="3">
        <v>0</v>
      </c>
      <c r="O56" s="3">
        <v>0</v>
      </c>
      <c r="P56" s="3">
        <v>0</v>
      </c>
      <c r="Q56" s="3">
        <v>0</v>
      </c>
      <c r="R56" s="3">
        <v>0</v>
      </c>
      <c r="S56" s="3">
        <v>0</v>
      </c>
      <c r="T56" s="3">
        <v>0</v>
      </c>
    </row>
    <row r="57" spans="1:20" ht="13.5" customHeight="1" x14ac:dyDescent="0.25">
      <c r="A57" s="2" t="s">
        <v>117</v>
      </c>
      <c r="B57" s="2" t="s">
        <v>118</v>
      </c>
      <c r="C57" s="3">
        <v>0</v>
      </c>
      <c r="D57" s="3">
        <v>0</v>
      </c>
      <c r="E57" s="3">
        <v>0</v>
      </c>
      <c r="F57" s="3">
        <v>0</v>
      </c>
      <c r="G57" s="3">
        <v>0</v>
      </c>
      <c r="H57" s="3">
        <v>0</v>
      </c>
      <c r="I57" s="3">
        <v>0</v>
      </c>
      <c r="J57" s="3">
        <v>0</v>
      </c>
      <c r="K57" s="3">
        <v>0</v>
      </c>
      <c r="L57" s="3">
        <v>0</v>
      </c>
      <c r="M57" s="3">
        <v>0</v>
      </c>
      <c r="N57" s="3">
        <v>0</v>
      </c>
      <c r="O57" s="3">
        <v>0</v>
      </c>
      <c r="P57" s="3">
        <v>0</v>
      </c>
      <c r="Q57" s="3">
        <v>0</v>
      </c>
      <c r="R57" s="3">
        <v>0</v>
      </c>
      <c r="S57" s="3">
        <v>0</v>
      </c>
      <c r="T57" s="3">
        <v>0</v>
      </c>
    </row>
    <row r="58" spans="1:20" s="25" customFormat="1" ht="13.5" customHeight="1" x14ac:dyDescent="0.25">
      <c r="A58" s="18" t="s">
        <v>119</v>
      </c>
      <c r="B58" s="18" t="s">
        <v>120</v>
      </c>
      <c r="C58" s="19">
        <v>0</v>
      </c>
      <c r="D58" s="19">
        <f>+D59</f>
        <v>0</v>
      </c>
      <c r="E58" s="19">
        <f t="shared" ref="E58:P58" si="47">+E59</f>
        <v>0</v>
      </c>
      <c r="F58" s="19">
        <f t="shared" si="47"/>
        <v>0</v>
      </c>
      <c r="G58" s="19">
        <f t="shared" si="47"/>
        <v>0</v>
      </c>
      <c r="H58" s="19">
        <f t="shared" si="47"/>
        <v>0</v>
      </c>
      <c r="I58" s="19">
        <f t="shared" si="47"/>
        <v>0</v>
      </c>
      <c r="J58" s="19">
        <f t="shared" si="47"/>
        <v>0</v>
      </c>
      <c r="K58" s="19">
        <f t="shared" si="47"/>
        <v>0</v>
      </c>
      <c r="L58" s="19">
        <f t="shared" si="47"/>
        <v>0</v>
      </c>
      <c r="M58" s="19">
        <f t="shared" si="47"/>
        <v>0</v>
      </c>
      <c r="N58" s="19">
        <f t="shared" si="47"/>
        <v>0</v>
      </c>
      <c r="O58" s="19">
        <f t="shared" si="47"/>
        <v>0</v>
      </c>
      <c r="P58" s="19">
        <f t="shared" si="47"/>
        <v>0</v>
      </c>
      <c r="Q58" s="19">
        <v>0</v>
      </c>
      <c r="R58" s="19">
        <v>0</v>
      </c>
      <c r="S58" s="19">
        <f t="shared" ref="S58" si="48">+S59</f>
        <v>0</v>
      </c>
      <c r="T58" s="19">
        <f t="shared" ref="T58" si="49">+T59</f>
        <v>0</v>
      </c>
    </row>
    <row r="59" spans="1:20" ht="13.5" customHeight="1" x14ac:dyDescent="0.25">
      <c r="A59" s="2" t="s">
        <v>121</v>
      </c>
      <c r="B59" s="2" t="s">
        <v>122</v>
      </c>
      <c r="C59" s="3">
        <v>0</v>
      </c>
      <c r="D59" s="3">
        <v>0</v>
      </c>
      <c r="E59" s="3">
        <v>0</v>
      </c>
      <c r="F59" s="3">
        <v>0</v>
      </c>
      <c r="G59" s="3">
        <v>0</v>
      </c>
      <c r="H59" s="3">
        <v>0</v>
      </c>
      <c r="I59" s="3">
        <v>0</v>
      </c>
      <c r="J59" s="3">
        <v>0</v>
      </c>
      <c r="K59" s="3">
        <v>0</v>
      </c>
      <c r="L59" s="3">
        <v>0</v>
      </c>
      <c r="M59" s="3">
        <v>0</v>
      </c>
      <c r="N59" s="3">
        <v>0</v>
      </c>
      <c r="O59" s="3">
        <v>0</v>
      </c>
      <c r="P59" s="3">
        <v>0</v>
      </c>
      <c r="Q59" s="3">
        <v>0</v>
      </c>
      <c r="R59" s="3">
        <v>0</v>
      </c>
      <c r="S59" s="3">
        <v>0</v>
      </c>
      <c r="T59" s="3">
        <v>0</v>
      </c>
    </row>
    <row r="60" spans="1:20" s="25" customFormat="1" ht="13.5" customHeight="1" x14ac:dyDescent="0.25">
      <c r="A60" s="14" t="s">
        <v>123</v>
      </c>
      <c r="B60" s="14" t="s">
        <v>124</v>
      </c>
      <c r="C60" s="15">
        <v>10081971712.65</v>
      </c>
      <c r="D60" s="15">
        <f>+D61+D63+D66+D68+D70</f>
        <v>10081971712.65</v>
      </c>
      <c r="E60" s="15">
        <f t="shared" ref="E60:P60" si="50">+E61+E63+E66+E68+E70</f>
        <v>2319325271.0999999</v>
      </c>
      <c r="F60" s="15">
        <f t="shared" si="50"/>
        <v>1168530271.0999999</v>
      </c>
      <c r="G60" s="15">
        <f t="shared" si="50"/>
        <v>541304595.10000002</v>
      </c>
      <c r="H60" s="15">
        <f t="shared" si="50"/>
        <v>541304595.10000002</v>
      </c>
      <c r="I60" s="15">
        <f t="shared" si="50"/>
        <v>1055413008</v>
      </c>
      <c r="J60" s="15">
        <f t="shared" si="50"/>
        <v>0</v>
      </c>
      <c r="K60" s="15">
        <f t="shared" si="50"/>
        <v>0</v>
      </c>
      <c r="L60" s="15">
        <f t="shared" si="50"/>
        <v>0</v>
      </c>
      <c r="M60" s="15">
        <f t="shared" si="50"/>
        <v>3374738279.0999999</v>
      </c>
      <c r="N60" s="15">
        <f t="shared" si="50"/>
        <v>1168530271.0999999</v>
      </c>
      <c r="O60" s="15">
        <f t="shared" si="50"/>
        <v>541304595.10000002</v>
      </c>
      <c r="P60" s="15">
        <f t="shared" si="50"/>
        <v>541304595.10000002</v>
      </c>
      <c r="Q60" s="15">
        <v>11.59</v>
      </c>
      <c r="R60" s="15">
        <v>5.3689999999999998</v>
      </c>
      <c r="S60" s="15">
        <f t="shared" ref="S60:T60" si="51">+S61+S63+S66+S68+S70</f>
        <v>6707233433.5499992</v>
      </c>
      <c r="T60" s="15">
        <f t="shared" si="51"/>
        <v>627225676</v>
      </c>
    </row>
    <row r="61" spans="1:20" s="25" customFormat="1" ht="13.5" customHeight="1" x14ac:dyDescent="0.25">
      <c r="A61" s="18" t="s">
        <v>125</v>
      </c>
      <c r="B61" s="18" t="s">
        <v>126</v>
      </c>
      <c r="C61" s="19">
        <v>15795000</v>
      </c>
      <c r="D61" s="19">
        <f>+D62</f>
        <v>15795000</v>
      </c>
      <c r="E61" s="19">
        <f t="shared" ref="E61:P61" si="52">+E62</f>
        <v>15795000</v>
      </c>
      <c r="F61" s="19">
        <f t="shared" si="52"/>
        <v>0</v>
      </c>
      <c r="G61" s="19">
        <f t="shared" si="52"/>
        <v>0</v>
      </c>
      <c r="H61" s="19">
        <f t="shared" si="52"/>
        <v>0</v>
      </c>
      <c r="I61" s="19">
        <f t="shared" si="52"/>
        <v>0</v>
      </c>
      <c r="J61" s="19">
        <f t="shared" si="52"/>
        <v>0</v>
      </c>
      <c r="K61" s="19">
        <f t="shared" si="52"/>
        <v>0</v>
      </c>
      <c r="L61" s="19">
        <f t="shared" si="52"/>
        <v>0</v>
      </c>
      <c r="M61" s="19">
        <f t="shared" si="52"/>
        <v>15795000</v>
      </c>
      <c r="N61" s="19">
        <f t="shared" si="52"/>
        <v>0</v>
      </c>
      <c r="O61" s="19">
        <f t="shared" si="52"/>
        <v>0</v>
      </c>
      <c r="P61" s="19">
        <f t="shared" si="52"/>
        <v>0</v>
      </c>
      <c r="Q61" s="19">
        <v>0</v>
      </c>
      <c r="R61" s="19">
        <v>0</v>
      </c>
      <c r="S61" s="19">
        <f t="shared" ref="S61:T61" si="53">+S62</f>
        <v>0</v>
      </c>
      <c r="T61" s="19">
        <f t="shared" si="53"/>
        <v>0</v>
      </c>
    </row>
    <row r="62" spans="1:20" ht="13.5" customHeight="1" x14ac:dyDescent="0.25">
      <c r="A62" s="2" t="s">
        <v>127</v>
      </c>
      <c r="B62" s="2" t="s">
        <v>128</v>
      </c>
      <c r="C62" s="3">
        <v>15795000</v>
      </c>
      <c r="D62" s="3">
        <v>15795000</v>
      </c>
      <c r="E62" s="3">
        <v>15795000</v>
      </c>
      <c r="F62" s="3">
        <v>0</v>
      </c>
      <c r="G62" s="3">
        <v>0</v>
      </c>
      <c r="H62" s="3">
        <v>0</v>
      </c>
      <c r="I62" s="3">
        <v>0</v>
      </c>
      <c r="J62" s="3">
        <v>0</v>
      </c>
      <c r="K62" s="3">
        <v>0</v>
      </c>
      <c r="L62" s="3">
        <v>0</v>
      </c>
      <c r="M62" s="3">
        <v>15795000</v>
      </c>
      <c r="N62" s="3">
        <v>0</v>
      </c>
      <c r="O62" s="3">
        <v>0</v>
      </c>
      <c r="P62" s="3">
        <v>0</v>
      </c>
      <c r="Q62" s="3">
        <v>0</v>
      </c>
      <c r="R62" s="3">
        <v>0</v>
      </c>
      <c r="S62" s="3">
        <v>0</v>
      </c>
      <c r="T62" s="3">
        <v>0</v>
      </c>
    </row>
    <row r="63" spans="1:20" s="25" customFormat="1" ht="13.5" customHeight="1" x14ac:dyDescent="0.25">
      <c r="A63" s="18" t="s">
        <v>129</v>
      </c>
      <c r="B63" s="18" t="s">
        <v>130</v>
      </c>
      <c r="C63" s="19">
        <v>0</v>
      </c>
      <c r="D63" s="19">
        <f>+D64+D65</f>
        <v>0</v>
      </c>
      <c r="E63" s="19">
        <f t="shared" ref="E63:P63" si="54">+E64+E65</f>
        <v>0</v>
      </c>
      <c r="F63" s="19">
        <f t="shared" si="54"/>
        <v>0</v>
      </c>
      <c r="G63" s="19">
        <f t="shared" si="54"/>
        <v>0</v>
      </c>
      <c r="H63" s="19">
        <f t="shared" si="54"/>
        <v>0</v>
      </c>
      <c r="I63" s="19">
        <f t="shared" si="54"/>
        <v>0</v>
      </c>
      <c r="J63" s="19">
        <f t="shared" si="54"/>
        <v>0</v>
      </c>
      <c r="K63" s="19">
        <f t="shared" si="54"/>
        <v>0</v>
      </c>
      <c r="L63" s="19">
        <f t="shared" si="54"/>
        <v>0</v>
      </c>
      <c r="M63" s="19">
        <f t="shared" si="54"/>
        <v>0</v>
      </c>
      <c r="N63" s="19">
        <f t="shared" si="54"/>
        <v>0</v>
      </c>
      <c r="O63" s="19">
        <f t="shared" si="54"/>
        <v>0</v>
      </c>
      <c r="P63" s="19">
        <f t="shared" si="54"/>
        <v>0</v>
      </c>
      <c r="Q63" s="19">
        <v>0</v>
      </c>
      <c r="R63" s="19">
        <v>0</v>
      </c>
      <c r="S63" s="19">
        <f t="shared" ref="S63" si="55">+S64+S65</f>
        <v>0</v>
      </c>
      <c r="T63" s="19">
        <f t="shared" ref="T63" si="56">+T64+T65</f>
        <v>0</v>
      </c>
    </row>
    <row r="64" spans="1:20" ht="13.5" customHeight="1" x14ac:dyDescent="0.25">
      <c r="A64" s="2" t="s">
        <v>131</v>
      </c>
      <c r="B64" s="2" t="s">
        <v>132</v>
      </c>
      <c r="C64" s="3">
        <v>0</v>
      </c>
      <c r="D64" s="3">
        <v>0</v>
      </c>
      <c r="E64" s="3">
        <v>0</v>
      </c>
      <c r="F64" s="3">
        <v>0</v>
      </c>
      <c r="G64" s="3">
        <v>0</v>
      </c>
      <c r="H64" s="3">
        <v>0</v>
      </c>
      <c r="I64" s="3">
        <v>0</v>
      </c>
      <c r="J64" s="3">
        <v>0</v>
      </c>
      <c r="K64" s="3">
        <v>0</v>
      </c>
      <c r="L64" s="3">
        <v>0</v>
      </c>
      <c r="M64" s="3">
        <v>0</v>
      </c>
      <c r="N64" s="3">
        <v>0</v>
      </c>
      <c r="O64" s="3">
        <v>0</v>
      </c>
      <c r="P64" s="3">
        <v>0</v>
      </c>
      <c r="Q64" s="3">
        <v>0</v>
      </c>
      <c r="R64" s="3">
        <v>0</v>
      </c>
      <c r="S64" s="3">
        <v>0</v>
      </c>
      <c r="T64" s="3">
        <v>0</v>
      </c>
    </row>
    <row r="65" spans="1:20" ht="13.5" customHeight="1" x14ac:dyDescent="0.25">
      <c r="A65" s="2" t="s">
        <v>133</v>
      </c>
      <c r="B65" s="2" t="s">
        <v>134</v>
      </c>
      <c r="C65" s="3">
        <v>0</v>
      </c>
      <c r="D65" s="3">
        <v>0</v>
      </c>
      <c r="E65" s="3">
        <v>0</v>
      </c>
      <c r="F65" s="3">
        <v>0</v>
      </c>
      <c r="G65" s="3">
        <v>0</v>
      </c>
      <c r="H65" s="3">
        <v>0</v>
      </c>
      <c r="I65" s="3">
        <v>0</v>
      </c>
      <c r="J65" s="3">
        <v>0</v>
      </c>
      <c r="K65" s="3">
        <v>0</v>
      </c>
      <c r="L65" s="3">
        <v>0</v>
      </c>
      <c r="M65" s="3">
        <v>0</v>
      </c>
      <c r="N65" s="3">
        <v>0</v>
      </c>
      <c r="O65" s="3">
        <v>0</v>
      </c>
      <c r="P65" s="3">
        <v>0</v>
      </c>
      <c r="Q65" s="3">
        <v>0</v>
      </c>
      <c r="R65" s="3">
        <v>0</v>
      </c>
      <c r="S65" s="3">
        <v>0</v>
      </c>
      <c r="T65" s="3">
        <v>0</v>
      </c>
    </row>
    <row r="66" spans="1:20" s="25" customFormat="1" ht="13.5" customHeight="1" x14ac:dyDescent="0.25">
      <c r="A66" s="18" t="s">
        <v>135</v>
      </c>
      <c r="B66" s="18" t="s">
        <v>136</v>
      </c>
      <c r="C66" s="19">
        <v>2400000</v>
      </c>
      <c r="D66" s="19">
        <f>+D67</f>
        <v>2400000</v>
      </c>
      <c r="E66" s="19">
        <f t="shared" ref="E66:P66" si="57">+E67</f>
        <v>1000000</v>
      </c>
      <c r="F66" s="19">
        <f t="shared" si="57"/>
        <v>1000000</v>
      </c>
      <c r="G66" s="19">
        <f t="shared" si="57"/>
        <v>1000000</v>
      </c>
      <c r="H66" s="19">
        <f t="shared" si="57"/>
        <v>1000000</v>
      </c>
      <c r="I66" s="19">
        <f t="shared" si="57"/>
        <v>0</v>
      </c>
      <c r="J66" s="19">
        <f t="shared" si="57"/>
        <v>0</v>
      </c>
      <c r="K66" s="19">
        <f t="shared" si="57"/>
        <v>0</v>
      </c>
      <c r="L66" s="19">
        <f t="shared" si="57"/>
        <v>0</v>
      </c>
      <c r="M66" s="19">
        <f t="shared" si="57"/>
        <v>1000000</v>
      </c>
      <c r="N66" s="19">
        <f t="shared" si="57"/>
        <v>1000000</v>
      </c>
      <c r="O66" s="19">
        <f t="shared" si="57"/>
        <v>1000000</v>
      </c>
      <c r="P66" s="19">
        <f t="shared" si="57"/>
        <v>1000000</v>
      </c>
      <c r="Q66" s="19">
        <v>41.667000000000002</v>
      </c>
      <c r="R66" s="19">
        <v>41.667000000000002</v>
      </c>
      <c r="S66" s="19">
        <f t="shared" ref="S66" si="58">+S67</f>
        <v>1400000</v>
      </c>
      <c r="T66" s="19">
        <f t="shared" ref="T66" si="59">+T67</f>
        <v>0</v>
      </c>
    </row>
    <row r="67" spans="1:20" ht="13.5" customHeight="1" x14ac:dyDescent="0.25">
      <c r="A67" s="2" t="s">
        <v>137</v>
      </c>
      <c r="B67" s="2" t="s">
        <v>138</v>
      </c>
      <c r="C67" s="3">
        <v>2400000</v>
      </c>
      <c r="D67" s="3">
        <v>2400000</v>
      </c>
      <c r="E67" s="3">
        <v>1000000</v>
      </c>
      <c r="F67" s="3">
        <v>1000000</v>
      </c>
      <c r="G67" s="3">
        <v>1000000</v>
      </c>
      <c r="H67" s="3">
        <v>1000000</v>
      </c>
      <c r="I67" s="3">
        <v>0</v>
      </c>
      <c r="J67" s="3">
        <v>0</v>
      </c>
      <c r="K67" s="3">
        <v>0</v>
      </c>
      <c r="L67" s="3">
        <v>0</v>
      </c>
      <c r="M67" s="3">
        <v>1000000</v>
      </c>
      <c r="N67" s="3">
        <v>1000000</v>
      </c>
      <c r="O67" s="3">
        <v>1000000</v>
      </c>
      <c r="P67" s="3">
        <v>1000000</v>
      </c>
      <c r="Q67" s="3">
        <v>41.667000000000002</v>
      </c>
      <c r="R67" s="3">
        <v>41.667000000000002</v>
      </c>
      <c r="S67" s="3">
        <v>1400000</v>
      </c>
      <c r="T67" s="3">
        <v>0</v>
      </c>
    </row>
    <row r="68" spans="1:20" s="25" customFormat="1" ht="13.5" customHeight="1" x14ac:dyDescent="0.25">
      <c r="A68" s="18" t="s">
        <v>139</v>
      </c>
      <c r="B68" s="18" t="s">
        <v>140</v>
      </c>
      <c r="C68" s="19">
        <v>10063776712.65</v>
      </c>
      <c r="D68" s="19">
        <f>+D69</f>
        <v>10063776712.65</v>
      </c>
      <c r="E68" s="19">
        <f t="shared" ref="E68:P68" si="60">+E69</f>
        <v>2302530271.0999999</v>
      </c>
      <c r="F68" s="19">
        <f t="shared" si="60"/>
        <v>1167530271.0999999</v>
      </c>
      <c r="G68" s="19">
        <f t="shared" si="60"/>
        <v>540304595.10000002</v>
      </c>
      <c r="H68" s="19">
        <f t="shared" si="60"/>
        <v>540304595.10000002</v>
      </c>
      <c r="I68" s="19">
        <f t="shared" si="60"/>
        <v>1055413008</v>
      </c>
      <c r="J68" s="19">
        <f t="shared" si="60"/>
        <v>0</v>
      </c>
      <c r="K68" s="19">
        <f t="shared" si="60"/>
        <v>0</v>
      </c>
      <c r="L68" s="19">
        <f t="shared" si="60"/>
        <v>0</v>
      </c>
      <c r="M68" s="19">
        <f t="shared" si="60"/>
        <v>3357943279.0999999</v>
      </c>
      <c r="N68" s="19">
        <f t="shared" si="60"/>
        <v>1167530271.0999999</v>
      </c>
      <c r="O68" s="19">
        <f t="shared" si="60"/>
        <v>540304595.10000002</v>
      </c>
      <c r="P68" s="19">
        <f t="shared" si="60"/>
        <v>540304595.10000002</v>
      </c>
      <c r="Q68" s="19">
        <v>11.601000000000001</v>
      </c>
      <c r="R68" s="19">
        <v>5.3689999999999998</v>
      </c>
      <c r="S68" s="19">
        <f t="shared" ref="S68" si="61">+S69</f>
        <v>6705833433.5499992</v>
      </c>
      <c r="T68" s="19">
        <f t="shared" ref="T68" si="62">+T69</f>
        <v>627225676</v>
      </c>
    </row>
    <row r="69" spans="1:20" ht="13.5" customHeight="1" x14ac:dyDescent="0.25">
      <c r="A69" s="2" t="s">
        <v>141</v>
      </c>
      <c r="B69" s="2" t="s">
        <v>142</v>
      </c>
      <c r="C69" s="3">
        <v>10063776712.65</v>
      </c>
      <c r="D69" s="3">
        <v>10063776712.65</v>
      </c>
      <c r="E69" s="3">
        <v>2302530271.0999999</v>
      </c>
      <c r="F69" s="3">
        <v>1167530271.0999999</v>
      </c>
      <c r="G69" s="3">
        <v>540304595.10000002</v>
      </c>
      <c r="H69" s="3">
        <v>540304595.10000002</v>
      </c>
      <c r="I69" s="3">
        <v>1055413008</v>
      </c>
      <c r="J69" s="3">
        <v>0</v>
      </c>
      <c r="K69" s="3">
        <v>0</v>
      </c>
      <c r="L69" s="3">
        <v>0</v>
      </c>
      <c r="M69" s="3">
        <v>3357943279.0999999</v>
      </c>
      <c r="N69" s="3">
        <v>1167530271.0999999</v>
      </c>
      <c r="O69" s="3">
        <v>540304595.10000002</v>
      </c>
      <c r="P69" s="3">
        <v>540304595.10000002</v>
      </c>
      <c r="Q69" s="3">
        <v>11.601000000000001</v>
      </c>
      <c r="R69" s="3">
        <v>5.3689999999999998</v>
      </c>
      <c r="S69" s="3">
        <v>6705833433.5499992</v>
      </c>
      <c r="T69" s="3">
        <v>627225676</v>
      </c>
    </row>
    <row r="70" spans="1:20" s="25" customFormat="1" ht="13.5" customHeight="1" x14ac:dyDescent="0.25">
      <c r="A70" s="18" t="s">
        <v>143</v>
      </c>
      <c r="B70" s="18" t="s">
        <v>144</v>
      </c>
      <c r="C70" s="19">
        <v>0</v>
      </c>
      <c r="D70" s="19">
        <f>+D71</f>
        <v>0</v>
      </c>
      <c r="E70" s="19">
        <f t="shared" ref="E70:P70" si="63">+E71</f>
        <v>0</v>
      </c>
      <c r="F70" s="19">
        <f t="shared" si="63"/>
        <v>0</v>
      </c>
      <c r="G70" s="19">
        <f t="shared" si="63"/>
        <v>0</v>
      </c>
      <c r="H70" s="19">
        <f t="shared" si="63"/>
        <v>0</v>
      </c>
      <c r="I70" s="19">
        <f t="shared" si="63"/>
        <v>0</v>
      </c>
      <c r="J70" s="19">
        <f t="shared" si="63"/>
        <v>0</v>
      </c>
      <c r="K70" s="19">
        <f t="shared" si="63"/>
        <v>0</v>
      </c>
      <c r="L70" s="19">
        <f t="shared" si="63"/>
        <v>0</v>
      </c>
      <c r="M70" s="19">
        <f t="shared" si="63"/>
        <v>0</v>
      </c>
      <c r="N70" s="19">
        <f t="shared" si="63"/>
        <v>0</v>
      </c>
      <c r="O70" s="19">
        <f t="shared" si="63"/>
        <v>0</v>
      </c>
      <c r="P70" s="19">
        <f t="shared" si="63"/>
        <v>0</v>
      </c>
      <c r="Q70" s="19">
        <v>0</v>
      </c>
      <c r="R70" s="19">
        <v>0</v>
      </c>
      <c r="S70" s="19">
        <f t="shared" ref="S70" si="64">+S71</f>
        <v>0</v>
      </c>
      <c r="T70" s="19">
        <f t="shared" ref="T70" si="65">+T71</f>
        <v>0</v>
      </c>
    </row>
    <row r="71" spans="1:20" ht="13.5" customHeight="1" x14ac:dyDescent="0.25">
      <c r="A71" s="2" t="s">
        <v>145</v>
      </c>
      <c r="B71" s="2" t="s">
        <v>146</v>
      </c>
      <c r="C71" s="3">
        <v>0</v>
      </c>
      <c r="D71" s="3">
        <v>0</v>
      </c>
      <c r="E71" s="3">
        <v>0</v>
      </c>
      <c r="F71" s="3">
        <v>0</v>
      </c>
      <c r="G71" s="3">
        <v>0</v>
      </c>
      <c r="H71" s="3">
        <v>0</v>
      </c>
      <c r="I71" s="3">
        <v>0</v>
      </c>
      <c r="J71" s="3">
        <v>0</v>
      </c>
      <c r="K71" s="3">
        <v>0</v>
      </c>
      <c r="L71" s="3">
        <v>0</v>
      </c>
      <c r="M71" s="3">
        <v>0</v>
      </c>
      <c r="N71" s="3">
        <v>0</v>
      </c>
      <c r="O71" s="3">
        <v>0</v>
      </c>
      <c r="P71" s="3">
        <v>0</v>
      </c>
      <c r="Q71" s="3">
        <v>0</v>
      </c>
      <c r="R71" s="3">
        <v>0</v>
      </c>
      <c r="S71" s="3">
        <v>0</v>
      </c>
      <c r="T71" s="3">
        <v>0</v>
      </c>
    </row>
    <row r="72" spans="1:20" s="25" customFormat="1" ht="13.5" customHeight="1" x14ac:dyDescent="0.25">
      <c r="A72" s="9" t="s">
        <v>147</v>
      </c>
      <c r="B72" s="9" t="s">
        <v>148</v>
      </c>
      <c r="C72" s="13">
        <v>229609332636.10001</v>
      </c>
      <c r="D72" s="13">
        <f>+D73+D86+D98+D119</f>
        <v>229609332636.10001</v>
      </c>
      <c r="E72" s="13">
        <f t="shared" ref="E72" si="66">+E73+E86+E98+E119</f>
        <v>169156916084.45001</v>
      </c>
      <c r="F72" s="13">
        <f t="shared" ref="F72" si="67">+F73+F86+F98+F119</f>
        <v>140780575934.29999</v>
      </c>
      <c r="G72" s="13">
        <f t="shared" ref="G72" si="68">+G73+G86+G98+G119</f>
        <v>31879823577.310001</v>
      </c>
      <c r="H72" s="13">
        <f t="shared" ref="H72" si="69">+H73+H86+H98+H119</f>
        <v>31105027400.310001</v>
      </c>
      <c r="I72" s="13">
        <f t="shared" ref="I72" si="70">+I73+I86+I98+I119</f>
        <v>513434869.62</v>
      </c>
      <c r="J72" s="13">
        <f t="shared" ref="J72" si="71">+J73+J86+J98+J119</f>
        <v>2013367591.6199999</v>
      </c>
      <c r="K72" s="13">
        <f t="shared" ref="K72" si="72">+K73+K86+K98+K119</f>
        <v>13421986722.119999</v>
      </c>
      <c r="L72" s="13">
        <f t="shared" ref="L72" si="73">+L73+L86+L98+L119</f>
        <v>12995916251.719999</v>
      </c>
      <c r="M72" s="13">
        <f t="shared" ref="M72" si="74">+M73+M86+M98+M119</f>
        <v>169670350954.07001</v>
      </c>
      <c r="N72" s="13">
        <f t="shared" ref="N72" si="75">+N73+N86+N98+N119</f>
        <v>142793943525.91998</v>
      </c>
      <c r="O72" s="13">
        <f t="shared" ref="O72" si="76">+O73+O86+O98+O119</f>
        <v>45301810299.43</v>
      </c>
      <c r="P72" s="13">
        <f t="shared" ref="P72" si="77">+P73+P86+P98+P119</f>
        <v>44100943652.029999</v>
      </c>
      <c r="Q72" s="13">
        <v>62.19</v>
      </c>
      <c r="R72" s="13">
        <v>19.207000000000001</v>
      </c>
      <c r="S72" s="13">
        <f t="shared" ref="S72" si="78">+S73+S86+S98+S119</f>
        <v>59938981682.029999</v>
      </c>
      <c r="T72" s="13">
        <f t="shared" ref="T72" si="79">+T73+T86+T98+T119</f>
        <v>98692999873.889999</v>
      </c>
    </row>
    <row r="73" spans="1:20" s="25" customFormat="1" ht="13.5" customHeight="1" x14ac:dyDescent="0.25">
      <c r="A73" s="14" t="s">
        <v>149</v>
      </c>
      <c r="B73" s="14" t="s">
        <v>150</v>
      </c>
      <c r="C73" s="15">
        <v>11825862188.889999</v>
      </c>
      <c r="D73" s="15">
        <f>+D74+D77+D79+D81+D83</f>
        <v>11825862188.889999</v>
      </c>
      <c r="E73" s="15">
        <f t="shared" ref="E73" si="80">+E74+E77+E79+E81+E83</f>
        <v>7906893068.1700001</v>
      </c>
      <c r="F73" s="15">
        <f t="shared" ref="F73" si="81">+F74+F77+F79+F81+F83</f>
        <v>7461989472</v>
      </c>
      <c r="G73" s="15">
        <f t="shared" ref="G73" si="82">+G74+G77+G79+G81+G83</f>
        <v>2683512305.5</v>
      </c>
      <c r="H73" s="15">
        <f t="shared" ref="H73" si="83">+H74+H77+H79+H81+H83</f>
        <v>2683512305.5</v>
      </c>
      <c r="I73" s="15">
        <f t="shared" ref="I73" si="84">+I74+I77+I79+I81+I83</f>
        <v>30878201</v>
      </c>
      <c r="J73" s="15">
        <f t="shared" ref="J73" si="85">+J74+J77+J79+J81+J83</f>
        <v>93911438</v>
      </c>
      <c r="K73" s="15">
        <f t="shared" ref="K73" si="86">+K74+K77+K79+K81+K83</f>
        <v>126256761</v>
      </c>
      <c r="L73" s="15">
        <f t="shared" ref="L73" si="87">+L74+L77+L79+L81+L83</f>
        <v>126256761</v>
      </c>
      <c r="M73" s="15">
        <f t="shared" ref="M73" si="88">+M74+M77+M79+M81+M83</f>
        <v>7937771269.1700001</v>
      </c>
      <c r="N73" s="15">
        <f t="shared" ref="N73" si="89">+N74+N77+N79+N81+N83</f>
        <v>7555900910</v>
      </c>
      <c r="O73" s="15">
        <f t="shared" ref="O73" si="90">+O74+O77+O79+O81+O83</f>
        <v>2809769066.5</v>
      </c>
      <c r="P73" s="15">
        <f t="shared" ref="P73" si="91">+P74+P77+P79+P81+P83</f>
        <v>2809769066.5</v>
      </c>
      <c r="Q73" s="15">
        <v>63.893000000000001</v>
      </c>
      <c r="R73" s="15">
        <v>23.76</v>
      </c>
      <c r="S73" s="15">
        <f t="shared" ref="S73" si="92">+S74+S77+S79+S81+S83</f>
        <v>3888090919.7200003</v>
      </c>
      <c r="T73" s="15">
        <f t="shared" ref="T73" si="93">+T74+T77+T79+T81+T83</f>
        <v>4746131843.5</v>
      </c>
    </row>
    <row r="74" spans="1:20" s="25" customFormat="1" ht="13.5" customHeight="1" x14ac:dyDescent="0.25">
      <c r="A74" s="18" t="s">
        <v>151</v>
      </c>
      <c r="B74" s="18" t="s">
        <v>152</v>
      </c>
      <c r="C74" s="19">
        <v>227000000</v>
      </c>
      <c r="D74" s="19">
        <f>+D75+D76</f>
        <v>227000000</v>
      </c>
      <c r="E74" s="19">
        <f t="shared" ref="E74" si="94">+E75+E76</f>
        <v>220758350</v>
      </c>
      <c r="F74" s="19">
        <f t="shared" ref="F74" si="95">+F75+F76</f>
        <v>41480543</v>
      </c>
      <c r="G74" s="19">
        <f t="shared" ref="G74" si="96">+G75+G76</f>
        <v>41480543</v>
      </c>
      <c r="H74" s="19">
        <f t="shared" ref="H74" si="97">+H75+H76</f>
        <v>41480543</v>
      </c>
      <c r="I74" s="19">
        <f t="shared" ref="I74" si="98">+I75+I76</f>
        <v>878201</v>
      </c>
      <c r="J74" s="19">
        <f t="shared" ref="J74" si="99">+J75+J76</f>
        <v>35509022</v>
      </c>
      <c r="K74" s="19">
        <f t="shared" ref="K74" si="100">+K75+K76</f>
        <v>30245791</v>
      </c>
      <c r="L74" s="19">
        <f t="shared" ref="L74" si="101">+L75+L76</f>
        <v>30245791</v>
      </c>
      <c r="M74" s="19">
        <f t="shared" ref="M74" si="102">+M75+M76</f>
        <v>221636551</v>
      </c>
      <c r="N74" s="19">
        <f t="shared" ref="N74" si="103">+N75+N76</f>
        <v>76989565</v>
      </c>
      <c r="O74" s="19">
        <f t="shared" ref="O74" si="104">+O75+O76</f>
        <v>71726334</v>
      </c>
      <c r="P74" s="19">
        <f t="shared" ref="P74" si="105">+P75+P76</f>
        <v>71726334</v>
      </c>
      <c r="Q74" s="19">
        <v>33.915999999999997</v>
      </c>
      <c r="R74" s="19">
        <v>31.597999999999999</v>
      </c>
      <c r="S74" s="19">
        <f t="shared" ref="S74" si="106">+S75+S76</f>
        <v>5363449</v>
      </c>
      <c r="T74" s="19">
        <f t="shared" ref="T74" si="107">+T75+T76</f>
        <v>5263231</v>
      </c>
    </row>
    <row r="75" spans="1:20" ht="13.5" customHeight="1" x14ac:dyDescent="0.25">
      <c r="A75" s="2" t="s">
        <v>153</v>
      </c>
      <c r="B75" s="2" t="s">
        <v>154</v>
      </c>
      <c r="C75" s="3">
        <v>212000000</v>
      </c>
      <c r="D75" s="3">
        <v>212000000</v>
      </c>
      <c r="E75" s="3">
        <v>212000000</v>
      </c>
      <c r="F75" s="3">
        <v>32722193</v>
      </c>
      <c r="G75" s="3">
        <v>32722193</v>
      </c>
      <c r="H75" s="3">
        <v>32722193</v>
      </c>
      <c r="I75" s="3">
        <v>0</v>
      </c>
      <c r="J75" s="3">
        <v>34630821</v>
      </c>
      <c r="K75" s="3">
        <v>29367590</v>
      </c>
      <c r="L75" s="3">
        <v>29367590</v>
      </c>
      <c r="M75" s="3">
        <v>212000000</v>
      </c>
      <c r="N75" s="3">
        <v>67353014</v>
      </c>
      <c r="O75" s="3">
        <v>62089783</v>
      </c>
      <c r="P75" s="3">
        <v>62089783</v>
      </c>
      <c r="Q75" s="3">
        <v>31.77</v>
      </c>
      <c r="R75" s="3">
        <v>29.288</v>
      </c>
      <c r="S75" s="3">
        <v>0</v>
      </c>
      <c r="T75" s="3">
        <v>5263231</v>
      </c>
    </row>
    <row r="76" spans="1:20" ht="13.5" customHeight="1" x14ac:dyDescent="0.25">
      <c r="A76" s="2" t="s">
        <v>155</v>
      </c>
      <c r="B76" s="2" t="s">
        <v>156</v>
      </c>
      <c r="C76" s="3">
        <v>15000000</v>
      </c>
      <c r="D76" s="3">
        <v>15000000</v>
      </c>
      <c r="E76" s="3">
        <v>8758350</v>
      </c>
      <c r="F76" s="3">
        <v>8758350</v>
      </c>
      <c r="G76" s="3">
        <v>8758350</v>
      </c>
      <c r="H76" s="3">
        <v>8758350</v>
      </c>
      <c r="I76" s="3">
        <v>878201</v>
      </c>
      <c r="J76" s="3">
        <v>878201</v>
      </c>
      <c r="K76" s="3">
        <v>878201</v>
      </c>
      <c r="L76" s="3">
        <v>878201</v>
      </c>
      <c r="M76" s="3">
        <v>9636551</v>
      </c>
      <c r="N76" s="3">
        <v>9636551</v>
      </c>
      <c r="O76" s="3">
        <v>9636551</v>
      </c>
      <c r="P76" s="3">
        <v>9636551</v>
      </c>
      <c r="Q76" s="3">
        <v>64.244</v>
      </c>
      <c r="R76" s="3">
        <v>64.244</v>
      </c>
      <c r="S76" s="3">
        <v>5363449</v>
      </c>
      <c r="T76" s="3">
        <v>0</v>
      </c>
    </row>
    <row r="77" spans="1:20" s="25" customFormat="1" ht="13.5" customHeight="1" x14ac:dyDescent="0.25">
      <c r="A77" s="18" t="s">
        <v>157</v>
      </c>
      <c r="B77" s="18" t="s">
        <v>158</v>
      </c>
      <c r="C77" s="19">
        <v>125395149.40000001</v>
      </c>
      <c r="D77" s="19">
        <f>+D78</f>
        <v>125395149.40000001</v>
      </c>
      <c r="E77" s="19">
        <f t="shared" ref="E77:T77" si="108">+E78</f>
        <v>71010155</v>
      </c>
      <c r="F77" s="19">
        <f t="shared" si="108"/>
        <v>53593124</v>
      </c>
      <c r="G77" s="19">
        <f t="shared" si="108"/>
        <v>17773345</v>
      </c>
      <c r="H77" s="19">
        <f t="shared" si="108"/>
        <v>17773345</v>
      </c>
      <c r="I77" s="19">
        <f t="shared" si="108"/>
        <v>30000000</v>
      </c>
      <c r="J77" s="19">
        <f t="shared" si="108"/>
        <v>32880786</v>
      </c>
      <c r="K77" s="19">
        <f t="shared" si="108"/>
        <v>2880786</v>
      </c>
      <c r="L77" s="19">
        <f t="shared" si="108"/>
        <v>2880786</v>
      </c>
      <c r="M77" s="19">
        <f t="shared" si="108"/>
        <v>101010155</v>
      </c>
      <c r="N77" s="19">
        <f t="shared" si="108"/>
        <v>86473910</v>
      </c>
      <c r="O77" s="19">
        <f t="shared" si="108"/>
        <v>20654131</v>
      </c>
      <c r="P77" s="19">
        <f t="shared" si="108"/>
        <v>20654131</v>
      </c>
      <c r="Q77" s="19">
        <v>68.960999999999999</v>
      </c>
      <c r="R77" s="19">
        <v>16.471</v>
      </c>
      <c r="S77" s="19">
        <f t="shared" si="108"/>
        <v>24384994.400000006</v>
      </c>
      <c r="T77" s="19">
        <f t="shared" si="108"/>
        <v>65819779</v>
      </c>
    </row>
    <row r="78" spans="1:20" ht="13.5" customHeight="1" x14ac:dyDescent="0.25">
      <c r="A78" s="2" t="s">
        <v>159</v>
      </c>
      <c r="B78" s="2" t="s">
        <v>158</v>
      </c>
      <c r="C78" s="3">
        <v>125395149.40000001</v>
      </c>
      <c r="D78" s="3">
        <v>125395149.40000001</v>
      </c>
      <c r="E78" s="3">
        <v>71010155</v>
      </c>
      <c r="F78" s="3">
        <v>53593124</v>
      </c>
      <c r="G78" s="3">
        <v>17773345</v>
      </c>
      <c r="H78" s="3">
        <v>17773345</v>
      </c>
      <c r="I78" s="3">
        <v>30000000</v>
      </c>
      <c r="J78" s="3">
        <v>32880786</v>
      </c>
      <c r="K78" s="3">
        <v>2880786</v>
      </c>
      <c r="L78" s="3">
        <v>2880786</v>
      </c>
      <c r="M78" s="3">
        <v>101010155</v>
      </c>
      <c r="N78" s="3">
        <v>86473910</v>
      </c>
      <c r="O78" s="3">
        <v>20654131</v>
      </c>
      <c r="P78" s="3">
        <v>20654131</v>
      </c>
      <c r="Q78" s="3">
        <v>68.960999999999999</v>
      </c>
      <c r="R78" s="3">
        <v>16.471</v>
      </c>
      <c r="S78" s="3">
        <v>24384994.400000006</v>
      </c>
      <c r="T78" s="3">
        <v>65819779</v>
      </c>
    </row>
    <row r="79" spans="1:20" s="25" customFormat="1" ht="13.5" customHeight="1" x14ac:dyDescent="0.25">
      <c r="A79" s="18" t="s">
        <v>160</v>
      </c>
      <c r="B79" s="18" t="s">
        <v>161</v>
      </c>
      <c r="C79" s="19">
        <v>1244501390</v>
      </c>
      <c r="D79" s="19">
        <f>+D80</f>
        <v>1244501390</v>
      </c>
      <c r="E79" s="19">
        <f t="shared" ref="E79:T79" si="109">+E80</f>
        <v>323356489</v>
      </c>
      <c r="F79" s="19">
        <f t="shared" si="109"/>
        <v>318086424</v>
      </c>
      <c r="G79" s="19">
        <f t="shared" si="109"/>
        <v>80409980.5</v>
      </c>
      <c r="H79" s="19">
        <f t="shared" si="109"/>
        <v>80409980.5</v>
      </c>
      <c r="I79" s="19">
        <f t="shared" si="109"/>
        <v>0</v>
      </c>
      <c r="J79" s="19">
        <f t="shared" si="109"/>
        <v>0</v>
      </c>
      <c r="K79" s="19">
        <f t="shared" si="109"/>
        <v>67608554</v>
      </c>
      <c r="L79" s="19">
        <f t="shared" si="109"/>
        <v>67608554</v>
      </c>
      <c r="M79" s="19">
        <f t="shared" si="109"/>
        <v>323356489</v>
      </c>
      <c r="N79" s="19">
        <f t="shared" si="109"/>
        <v>318086424</v>
      </c>
      <c r="O79" s="19">
        <f t="shared" si="109"/>
        <v>148018534.5</v>
      </c>
      <c r="P79" s="19">
        <f t="shared" si="109"/>
        <v>148018534.5</v>
      </c>
      <c r="Q79" s="19">
        <v>25.559000000000001</v>
      </c>
      <c r="R79" s="19">
        <v>11.894</v>
      </c>
      <c r="S79" s="19">
        <f t="shared" si="109"/>
        <v>921144901</v>
      </c>
      <c r="T79" s="19">
        <f t="shared" si="109"/>
        <v>170067889.5</v>
      </c>
    </row>
    <row r="80" spans="1:20" ht="13.5" customHeight="1" x14ac:dyDescent="0.25">
      <c r="A80" s="2" t="s">
        <v>162</v>
      </c>
      <c r="B80" s="2" t="s">
        <v>161</v>
      </c>
      <c r="C80" s="3">
        <v>1244501390</v>
      </c>
      <c r="D80" s="3">
        <v>1244501390</v>
      </c>
      <c r="E80" s="3">
        <v>323356489</v>
      </c>
      <c r="F80" s="3">
        <v>318086424</v>
      </c>
      <c r="G80" s="3">
        <v>80409980.5</v>
      </c>
      <c r="H80" s="3">
        <v>80409980.5</v>
      </c>
      <c r="I80" s="3">
        <v>0</v>
      </c>
      <c r="J80" s="3">
        <v>0</v>
      </c>
      <c r="K80" s="3">
        <v>67608554</v>
      </c>
      <c r="L80" s="3">
        <v>67608554</v>
      </c>
      <c r="M80" s="3">
        <v>323356489</v>
      </c>
      <c r="N80" s="3">
        <v>318086424</v>
      </c>
      <c r="O80" s="3">
        <v>148018534.5</v>
      </c>
      <c r="P80" s="3">
        <v>148018534.5</v>
      </c>
      <c r="Q80" s="3">
        <v>25.559000000000001</v>
      </c>
      <c r="R80" s="3">
        <v>11.894</v>
      </c>
      <c r="S80" s="3">
        <v>921144901</v>
      </c>
      <c r="T80" s="3">
        <v>170067889.5</v>
      </c>
    </row>
    <row r="81" spans="1:20" s="25" customFormat="1" ht="13.5" customHeight="1" x14ac:dyDescent="0.25">
      <c r="A81" s="18" t="s">
        <v>163</v>
      </c>
      <c r="B81" s="18" t="s">
        <v>164</v>
      </c>
      <c r="C81" s="19">
        <v>9764139872</v>
      </c>
      <c r="D81" s="19">
        <f>+D82</f>
        <v>9764139872</v>
      </c>
      <c r="E81" s="19">
        <f t="shared" ref="E81:P81" si="110">+E82</f>
        <v>6915030556</v>
      </c>
      <c r="F81" s="19">
        <f t="shared" si="110"/>
        <v>6912824121</v>
      </c>
      <c r="G81" s="19">
        <f t="shared" si="110"/>
        <v>2407843177</v>
      </c>
      <c r="H81" s="19">
        <f t="shared" si="110"/>
        <v>2407843177</v>
      </c>
      <c r="I81" s="19">
        <f t="shared" si="110"/>
        <v>0</v>
      </c>
      <c r="J81" s="19">
        <f t="shared" si="110"/>
        <v>0</v>
      </c>
      <c r="K81" s="19">
        <f t="shared" si="110"/>
        <v>0</v>
      </c>
      <c r="L81" s="19">
        <f t="shared" si="110"/>
        <v>0</v>
      </c>
      <c r="M81" s="19">
        <f t="shared" si="110"/>
        <v>6915030556</v>
      </c>
      <c r="N81" s="19">
        <f t="shared" si="110"/>
        <v>6912824121</v>
      </c>
      <c r="O81" s="19">
        <f t="shared" si="110"/>
        <v>2407843177</v>
      </c>
      <c r="P81" s="19">
        <f t="shared" si="110"/>
        <v>2407843177</v>
      </c>
      <c r="Q81" s="19">
        <v>70.798000000000002</v>
      </c>
      <c r="R81" s="19">
        <v>24.66</v>
      </c>
      <c r="S81" s="19">
        <f t="shared" ref="S81" si="111">+S82</f>
        <v>2849109316</v>
      </c>
      <c r="T81" s="19">
        <f t="shared" ref="T81" si="112">+T82</f>
        <v>4504980944</v>
      </c>
    </row>
    <row r="82" spans="1:20" ht="13.5" customHeight="1" x14ac:dyDescent="0.25">
      <c r="A82" s="2" t="s">
        <v>165</v>
      </c>
      <c r="B82" s="2" t="s">
        <v>164</v>
      </c>
      <c r="C82" s="3">
        <v>9764139872</v>
      </c>
      <c r="D82" s="3">
        <v>9764139872</v>
      </c>
      <c r="E82" s="3">
        <v>6915030556</v>
      </c>
      <c r="F82" s="3">
        <v>6912824121</v>
      </c>
      <c r="G82" s="3">
        <v>2407843177</v>
      </c>
      <c r="H82" s="3">
        <v>2407843177</v>
      </c>
      <c r="I82" s="3">
        <v>0</v>
      </c>
      <c r="J82" s="3">
        <v>0</v>
      </c>
      <c r="K82" s="3">
        <v>0</v>
      </c>
      <c r="L82" s="3">
        <v>0</v>
      </c>
      <c r="M82" s="3">
        <v>6915030556</v>
      </c>
      <c r="N82" s="3">
        <v>6912824121</v>
      </c>
      <c r="O82" s="3">
        <v>2407843177</v>
      </c>
      <c r="P82" s="3">
        <v>2407843177</v>
      </c>
      <c r="Q82" s="3">
        <v>70.798000000000002</v>
      </c>
      <c r="R82" s="3">
        <v>24.66</v>
      </c>
      <c r="S82" s="3">
        <v>2849109316</v>
      </c>
      <c r="T82" s="3">
        <v>4504980944</v>
      </c>
    </row>
    <row r="83" spans="1:20" s="25" customFormat="1" ht="13.5" customHeight="1" x14ac:dyDescent="0.25">
      <c r="A83" s="18" t="s">
        <v>166</v>
      </c>
      <c r="B83" s="18" t="s">
        <v>167</v>
      </c>
      <c r="C83" s="19">
        <v>464825777.49000001</v>
      </c>
      <c r="D83" s="19">
        <f>+D84+D85</f>
        <v>464825777.49000001</v>
      </c>
      <c r="E83" s="19">
        <f t="shared" ref="E83:P83" si="113">+E84+E85</f>
        <v>376737518.17000002</v>
      </c>
      <c r="F83" s="19">
        <f t="shared" si="113"/>
        <v>136005260</v>
      </c>
      <c r="G83" s="19">
        <f t="shared" si="113"/>
        <v>136005260</v>
      </c>
      <c r="H83" s="19">
        <f t="shared" si="113"/>
        <v>136005260</v>
      </c>
      <c r="I83" s="19">
        <f t="shared" si="113"/>
        <v>0</v>
      </c>
      <c r="J83" s="19">
        <f t="shared" si="113"/>
        <v>25521630</v>
      </c>
      <c r="K83" s="19">
        <f t="shared" si="113"/>
        <v>25521630</v>
      </c>
      <c r="L83" s="19">
        <f t="shared" si="113"/>
        <v>25521630</v>
      </c>
      <c r="M83" s="19">
        <f t="shared" si="113"/>
        <v>376737518.17000002</v>
      </c>
      <c r="N83" s="19">
        <f t="shared" si="113"/>
        <v>161526890</v>
      </c>
      <c r="O83" s="19">
        <f t="shared" si="113"/>
        <v>161526890</v>
      </c>
      <c r="P83" s="19">
        <f t="shared" si="113"/>
        <v>161526890</v>
      </c>
      <c r="Q83" s="19">
        <v>34.75</v>
      </c>
      <c r="R83" s="19">
        <v>34.75</v>
      </c>
      <c r="S83" s="19">
        <f t="shared" ref="S83" si="114">+S84+S85</f>
        <v>88088259.319999993</v>
      </c>
      <c r="T83" s="19">
        <f t="shared" ref="T83" si="115">+T84+T85</f>
        <v>0</v>
      </c>
    </row>
    <row r="84" spans="1:20" ht="13.5" customHeight="1" x14ac:dyDescent="0.25">
      <c r="A84" s="2" t="s">
        <v>168</v>
      </c>
      <c r="B84" s="2" t="s">
        <v>169</v>
      </c>
      <c r="C84" s="3">
        <v>423888986.44</v>
      </c>
      <c r="D84" s="3">
        <v>423888986.44</v>
      </c>
      <c r="E84" s="3">
        <v>335948037.94</v>
      </c>
      <c r="F84" s="3">
        <v>128932730</v>
      </c>
      <c r="G84" s="3">
        <v>128932730</v>
      </c>
      <c r="H84" s="3">
        <v>128932730</v>
      </c>
      <c r="I84" s="3">
        <v>0</v>
      </c>
      <c r="J84" s="3">
        <v>25521630</v>
      </c>
      <c r="K84" s="3">
        <v>25521630</v>
      </c>
      <c r="L84" s="3">
        <v>25521630</v>
      </c>
      <c r="M84" s="3">
        <v>335948037.94</v>
      </c>
      <c r="N84" s="3">
        <v>154454360</v>
      </c>
      <c r="O84" s="3">
        <v>154454360</v>
      </c>
      <c r="P84" s="3">
        <v>154454360</v>
      </c>
      <c r="Q84" s="3">
        <v>36.436999999999998</v>
      </c>
      <c r="R84" s="3">
        <v>36.436999999999998</v>
      </c>
      <c r="S84" s="3">
        <v>87940948.5</v>
      </c>
      <c r="T84" s="3">
        <v>0</v>
      </c>
    </row>
    <row r="85" spans="1:20" ht="13.5" customHeight="1" x14ac:dyDescent="0.25">
      <c r="A85" s="2" t="s">
        <v>170</v>
      </c>
      <c r="B85" s="2" t="s">
        <v>171</v>
      </c>
      <c r="C85" s="3">
        <v>40936791.049999997</v>
      </c>
      <c r="D85" s="3">
        <v>40936791.049999997</v>
      </c>
      <c r="E85" s="3">
        <v>40789480.229999997</v>
      </c>
      <c r="F85" s="3">
        <v>7072530</v>
      </c>
      <c r="G85" s="3">
        <v>7072530</v>
      </c>
      <c r="H85" s="3">
        <v>7072530</v>
      </c>
      <c r="I85" s="3">
        <v>0</v>
      </c>
      <c r="J85" s="3">
        <v>0</v>
      </c>
      <c r="K85" s="3">
        <v>0</v>
      </c>
      <c r="L85" s="3">
        <v>0</v>
      </c>
      <c r="M85" s="3">
        <v>40789480.229999997</v>
      </c>
      <c r="N85" s="3">
        <v>7072530</v>
      </c>
      <c r="O85" s="3">
        <v>7072530</v>
      </c>
      <c r="P85" s="3">
        <v>7072530</v>
      </c>
      <c r="Q85" s="3">
        <v>17.277000000000001</v>
      </c>
      <c r="R85" s="3">
        <v>17.277000000000001</v>
      </c>
      <c r="S85" s="3">
        <v>147310.8200000003</v>
      </c>
      <c r="T85" s="3">
        <v>0</v>
      </c>
    </row>
    <row r="86" spans="1:20" s="25" customFormat="1" ht="13.5" customHeight="1" x14ac:dyDescent="0.25">
      <c r="A86" s="14" t="s">
        <v>172</v>
      </c>
      <c r="B86" s="14" t="s">
        <v>173</v>
      </c>
      <c r="C86" s="15">
        <v>15612893712.299999</v>
      </c>
      <c r="D86" s="15">
        <f>+D87+D92+D96</f>
        <v>15612893712.299999</v>
      </c>
      <c r="E86" s="15">
        <f t="shared" ref="E86:P86" si="116">+E87+E92+E96</f>
        <v>12679793222</v>
      </c>
      <c r="F86" s="15">
        <f t="shared" si="116"/>
        <v>7207919084</v>
      </c>
      <c r="G86" s="15">
        <f t="shared" si="116"/>
        <v>1438852169</v>
      </c>
      <c r="H86" s="15">
        <f t="shared" si="116"/>
        <v>1438852169</v>
      </c>
      <c r="I86" s="15">
        <f t="shared" si="116"/>
        <v>0</v>
      </c>
      <c r="J86" s="15">
        <f t="shared" si="116"/>
        <v>0</v>
      </c>
      <c r="K86" s="15">
        <f t="shared" si="116"/>
        <v>1969874373</v>
      </c>
      <c r="L86" s="15">
        <f t="shared" si="116"/>
        <v>1837843340</v>
      </c>
      <c r="M86" s="15">
        <f t="shared" si="116"/>
        <v>12679793222</v>
      </c>
      <c r="N86" s="15">
        <f t="shared" si="116"/>
        <v>7207919084</v>
      </c>
      <c r="O86" s="15">
        <f t="shared" si="116"/>
        <v>3408726542</v>
      </c>
      <c r="P86" s="15">
        <f t="shared" si="116"/>
        <v>3276695509</v>
      </c>
      <c r="Q86" s="15">
        <v>46.165999999999997</v>
      </c>
      <c r="R86" s="15">
        <v>20.986999999999998</v>
      </c>
      <c r="S86" s="15">
        <f t="shared" ref="S86" si="117">+S87+S92+S96</f>
        <v>2933100490.2999992</v>
      </c>
      <c r="T86" s="15">
        <f t="shared" ref="T86" si="118">+T87+T92+T96</f>
        <v>3931223575</v>
      </c>
    </row>
    <row r="87" spans="1:20" s="25" customFormat="1" ht="13.5" customHeight="1" x14ac:dyDescent="0.25">
      <c r="A87" s="18" t="s">
        <v>174</v>
      </c>
      <c r="B87" s="18" t="s">
        <v>173</v>
      </c>
      <c r="C87" s="19">
        <v>615135248</v>
      </c>
      <c r="D87" s="19">
        <f>+D88+D89</f>
        <v>615135248</v>
      </c>
      <c r="E87" s="19">
        <f t="shared" ref="E87:P87" si="119">+E88+E89</f>
        <v>614109600</v>
      </c>
      <c r="F87" s="19">
        <f t="shared" si="119"/>
        <v>0</v>
      </c>
      <c r="G87" s="19">
        <f t="shared" si="119"/>
        <v>0</v>
      </c>
      <c r="H87" s="19">
        <f t="shared" si="119"/>
        <v>0</v>
      </c>
      <c r="I87" s="19">
        <f t="shared" si="119"/>
        <v>0</v>
      </c>
      <c r="J87" s="19">
        <f t="shared" si="119"/>
        <v>0</v>
      </c>
      <c r="K87" s="19">
        <f t="shared" si="119"/>
        <v>0</v>
      </c>
      <c r="L87" s="19">
        <f t="shared" si="119"/>
        <v>0</v>
      </c>
      <c r="M87" s="19">
        <f t="shared" si="119"/>
        <v>614109600</v>
      </c>
      <c r="N87" s="19">
        <f t="shared" si="119"/>
        <v>0</v>
      </c>
      <c r="O87" s="19">
        <f t="shared" si="119"/>
        <v>0</v>
      </c>
      <c r="P87" s="19">
        <f t="shared" si="119"/>
        <v>0</v>
      </c>
      <c r="Q87" s="19">
        <v>0</v>
      </c>
      <c r="R87" s="19">
        <v>0</v>
      </c>
      <c r="S87" s="19">
        <f t="shared" ref="S87" si="120">+S88+S89</f>
        <v>1025648</v>
      </c>
      <c r="T87" s="19">
        <f t="shared" ref="T87" si="121">+T88+T89</f>
        <v>0</v>
      </c>
    </row>
    <row r="88" spans="1:20" ht="13.5" customHeight="1" x14ac:dyDescent="0.25">
      <c r="A88" s="2" t="s">
        <v>175</v>
      </c>
      <c r="B88" s="2" t="s">
        <v>176</v>
      </c>
      <c r="C88" s="3">
        <v>0</v>
      </c>
      <c r="D88" s="3">
        <v>0</v>
      </c>
      <c r="E88" s="3">
        <v>0</v>
      </c>
      <c r="F88" s="3">
        <v>0</v>
      </c>
      <c r="G88" s="3">
        <v>0</v>
      </c>
      <c r="H88" s="3">
        <v>0</v>
      </c>
      <c r="I88" s="3">
        <v>0</v>
      </c>
      <c r="J88" s="3">
        <v>0</v>
      </c>
      <c r="K88" s="3">
        <v>0</v>
      </c>
      <c r="L88" s="3">
        <v>0</v>
      </c>
      <c r="M88" s="3">
        <v>0</v>
      </c>
      <c r="N88" s="3">
        <v>0</v>
      </c>
      <c r="O88" s="3">
        <v>0</v>
      </c>
      <c r="P88" s="3">
        <v>0</v>
      </c>
      <c r="Q88" s="3">
        <v>0</v>
      </c>
      <c r="R88" s="3">
        <v>0</v>
      </c>
      <c r="S88" s="3">
        <v>0</v>
      </c>
      <c r="T88" s="3">
        <v>0</v>
      </c>
    </row>
    <row r="89" spans="1:20" ht="13.5" customHeight="1" x14ac:dyDescent="0.25">
      <c r="A89" s="20" t="s">
        <v>177</v>
      </c>
      <c r="B89" s="20" t="s">
        <v>178</v>
      </c>
      <c r="C89" s="21">
        <v>615135248</v>
      </c>
      <c r="D89" s="21">
        <f>+D90</f>
        <v>615135248</v>
      </c>
      <c r="E89" s="21">
        <f t="shared" ref="E89:P90" si="122">+E90</f>
        <v>614109600</v>
      </c>
      <c r="F89" s="21">
        <f t="shared" si="122"/>
        <v>0</v>
      </c>
      <c r="G89" s="21">
        <f t="shared" si="122"/>
        <v>0</v>
      </c>
      <c r="H89" s="21">
        <f t="shared" si="122"/>
        <v>0</v>
      </c>
      <c r="I89" s="21">
        <f t="shared" si="122"/>
        <v>0</v>
      </c>
      <c r="J89" s="21">
        <f t="shared" si="122"/>
        <v>0</v>
      </c>
      <c r="K89" s="21">
        <f t="shared" si="122"/>
        <v>0</v>
      </c>
      <c r="L89" s="21">
        <f t="shared" si="122"/>
        <v>0</v>
      </c>
      <c r="M89" s="21">
        <f t="shared" si="122"/>
        <v>614109600</v>
      </c>
      <c r="N89" s="21">
        <f t="shared" si="122"/>
        <v>0</v>
      </c>
      <c r="O89" s="21">
        <f t="shared" si="122"/>
        <v>0</v>
      </c>
      <c r="P89" s="21">
        <f t="shared" si="122"/>
        <v>0</v>
      </c>
      <c r="Q89" s="21">
        <v>0</v>
      </c>
      <c r="R89" s="21">
        <v>0</v>
      </c>
      <c r="S89" s="21">
        <f t="shared" ref="S89:S90" si="123">+S90</f>
        <v>1025648</v>
      </c>
      <c r="T89" s="21">
        <v>0</v>
      </c>
    </row>
    <row r="90" spans="1:20" ht="13.5" customHeight="1" x14ac:dyDescent="0.25">
      <c r="A90" s="20" t="s">
        <v>179</v>
      </c>
      <c r="B90" s="20" t="s">
        <v>180</v>
      </c>
      <c r="C90" s="21">
        <v>615135248</v>
      </c>
      <c r="D90" s="21">
        <f>+D91</f>
        <v>615135248</v>
      </c>
      <c r="E90" s="21">
        <f t="shared" si="122"/>
        <v>614109600</v>
      </c>
      <c r="F90" s="21">
        <f t="shared" si="122"/>
        <v>0</v>
      </c>
      <c r="G90" s="21">
        <f t="shared" si="122"/>
        <v>0</v>
      </c>
      <c r="H90" s="21">
        <f t="shared" si="122"/>
        <v>0</v>
      </c>
      <c r="I90" s="21">
        <f t="shared" si="122"/>
        <v>0</v>
      </c>
      <c r="J90" s="21">
        <f t="shared" si="122"/>
        <v>0</v>
      </c>
      <c r="K90" s="21">
        <f t="shared" si="122"/>
        <v>0</v>
      </c>
      <c r="L90" s="21">
        <f t="shared" si="122"/>
        <v>0</v>
      </c>
      <c r="M90" s="21">
        <f t="shared" si="122"/>
        <v>614109600</v>
      </c>
      <c r="N90" s="21">
        <f t="shared" si="122"/>
        <v>0</v>
      </c>
      <c r="O90" s="21">
        <f t="shared" si="122"/>
        <v>0</v>
      </c>
      <c r="P90" s="21">
        <f t="shared" si="122"/>
        <v>0</v>
      </c>
      <c r="Q90" s="21">
        <v>0</v>
      </c>
      <c r="R90" s="21">
        <v>0</v>
      </c>
      <c r="S90" s="21">
        <f t="shared" si="123"/>
        <v>1025648</v>
      </c>
      <c r="T90" s="21">
        <v>0</v>
      </c>
    </row>
    <row r="91" spans="1:20" ht="13.5" customHeight="1" x14ac:dyDescent="0.25">
      <c r="A91" s="2" t="s">
        <v>181</v>
      </c>
      <c r="B91" s="2" t="s">
        <v>182</v>
      </c>
      <c r="C91" s="3">
        <v>615135248</v>
      </c>
      <c r="D91" s="3">
        <v>615135248</v>
      </c>
      <c r="E91" s="3">
        <v>614109600</v>
      </c>
      <c r="F91" s="3">
        <v>0</v>
      </c>
      <c r="G91" s="3">
        <v>0</v>
      </c>
      <c r="H91" s="3">
        <v>0</v>
      </c>
      <c r="I91" s="3">
        <v>0</v>
      </c>
      <c r="J91" s="3">
        <v>0</v>
      </c>
      <c r="K91" s="3">
        <v>0</v>
      </c>
      <c r="L91" s="3">
        <v>0</v>
      </c>
      <c r="M91" s="3">
        <v>614109600</v>
      </c>
      <c r="N91" s="3">
        <v>0</v>
      </c>
      <c r="O91" s="3">
        <v>0</v>
      </c>
      <c r="P91" s="3">
        <v>0</v>
      </c>
      <c r="Q91" s="3">
        <v>0</v>
      </c>
      <c r="R91" s="3">
        <v>0</v>
      </c>
      <c r="S91" s="3">
        <v>1025648</v>
      </c>
      <c r="T91" s="3">
        <v>0</v>
      </c>
    </row>
    <row r="92" spans="1:20" s="25" customFormat="1" ht="13.5" customHeight="1" x14ac:dyDescent="0.25">
      <c r="A92" s="18" t="s">
        <v>183</v>
      </c>
      <c r="B92" s="18" t="s">
        <v>184</v>
      </c>
      <c r="C92" s="19">
        <v>12415113881.299999</v>
      </c>
      <c r="D92" s="19">
        <f>+D93+D94</f>
        <v>12415113881.299999</v>
      </c>
      <c r="E92" s="19">
        <f t="shared" ref="E92:P92" si="124">+E93+E94</f>
        <v>9483122518</v>
      </c>
      <c r="F92" s="19">
        <f t="shared" si="124"/>
        <v>6188002563</v>
      </c>
      <c r="G92" s="19">
        <f t="shared" si="124"/>
        <v>1034563400</v>
      </c>
      <c r="H92" s="19">
        <f t="shared" si="124"/>
        <v>1034563400</v>
      </c>
      <c r="I92" s="19">
        <f t="shared" si="124"/>
        <v>0</v>
      </c>
      <c r="J92" s="19">
        <f t="shared" si="124"/>
        <v>0</v>
      </c>
      <c r="K92" s="19">
        <f t="shared" si="124"/>
        <v>1705168480</v>
      </c>
      <c r="L92" s="19">
        <f t="shared" si="124"/>
        <v>1705168480</v>
      </c>
      <c r="M92" s="19">
        <f t="shared" si="124"/>
        <v>9483122518</v>
      </c>
      <c r="N92" s="19">
        <f t="shared" si="124"/>
        <v>6188002563</v>
      </c>
      <c r="O92" s="19">
        <f t="shared" si="124"/>
        <v>2739731880</v>
      </c>
      <c r="P92" s="19">
        <f t="shared" si="124"/>
        <v>2739731880</v>
      </c>
      <c r="Q92" s="19">
        <v>49.841999999999999</v>
      </c>
      <c r="R92" s="19">
        <v>22.068000000000001</v>
      </c>
      <c r="S92" s="19">
        <f t="shared" ref="S92" si="125">+S93+S94</f>
        <v>2931991363.2999992</v>
      </c>
      <c r="T92" s="19">
        <f t="shared" ref="T92" si="126">+T93+T94</f>
        <v>3448270683</v>
      </c>
    </row>
    <row r="93" spans="1:20" ht="13.5" customHeight="1" x14ac:dyDescent="0.25">
      <c r="A93" s="2" t="s">
        <v>185</v>
      </c>
      <c r="B93" s="2" t="s">
        <v>186</v>
      </c>
      <c r="C93" s="3">
        <v>11018642108.299999</v>
      </c>
      <c r="D93" s="3">
        <v>11018642108.299999</v>
      </c>
      <c r="E93" s="3">
        <v>8086650745</v>
      </c>
      <c r="F93" s="3">
        <v>4791530790</v>
      </c>
      <c r="G93" s="3">
        <v>1034563400</v>
      </c>
      <c r="H93" s="3">
        <v>1034563400</v>
      </c>
      <c r="I93" s="3">
        <v>0</v>
      </c>
      <c r="J93" s="3">
        <v>0</v>
      </c>
      <c r="K93" s="3">
        <v>1705168480</v>
      </c>
      <c r="L93" s="3">
        <v>1705168480</v>
      </c>
      <c r="M93" s="3">
        <v>8086650745</v>
      </c>
      <c r="N93" s="3">
        <v>4791530790</v>
      </c>
      <c r="O93" s="3">
        <v>2739731880</v>
      </c>
      <c r="P93" s="3">
        <v>2739731880</v>
      </c>
      <c r="Q93" s="3">
        <v>43.485999999999997</v>
      </c>
      <c r="R93" s="3">
        <v>24.864999999999998</v>
      </c>
      <c r="S93" s="3">
        <v>2931991363.2999992</v>
      </c>
      <c r="T93" s="3">
        <v>2051798910</v>
      </c>
    </row>
    <row r="94" spans="1:20" s="25" customFormat="1" ht="13.5" customHeight="1" x14ac:dyDescent="0.25">
      <c r="A94" s="18" t="s">
        <v>187</v>
      </c>
      <c r="B94" s="18" t="s">
        <v>188</v>
      </c>
      <c r="C94" s="19">
        <v>1396471773</v>
      </c>
      <c r="D94" s="19">
        <f>+D95</f>
        <v>1396471773</v>
      </c>
      <c r="E94" s="19">
        <f t="shared" ref="E94:T94" si="127">+E95</f>
        <v>1396471773</v>
      </c>
      <c r="F94" s="19">
        <f t="shared" si="127"/>
        <v>1396471773</v>
      </c>
      <c r="G94" s="19">
        <f t="shared" si="127"/>
        <v>0</v>
      </c>
      <c r="H94" s="19">
        <f t="shared" si="127"/>
        <v>0</v>
      </c>
      <c r="I94" s="19">
        <f t="shared" si="127"/>
        <v>0</v>
      </c>
      <c r="J94" s="19">
        <f t="shared" si="127"/>
        <v>0</v>
      </c>
      <c r="K94" s="19">
        <f t="shared" si="127"/>
        <v>0</v>
      </c>
      <c r="L94" s="19">
        <f t="shared" si="127"/>
        <v>0</v>
      </c>
      <c r="M94" s="19">
        <f t="shared" si="127"/>
        <v>1396471773</v>
      </c>
      <c r="N94" s="19">
        <f t="shared" si="127"/>
        <v>1396471773</v>
      </c>
      <c r="O94" s="19">
        <f t="shared" si="127"/>
        <v>0</v>
      </c>
      <c r="P94" s="19">
        <f t="shared" si="127"/>
        <v>0</v>
      </c>
      <c r="Q94" s="19">
        <v>100</v>
      </c>
      <c r="R94" s="19">
        <v>0</v>
      </c>
      <c r="S94" s="19">
        <f t="shared" si="127"/>
        <v>0</v>
      </c>
      <c r="T94" s="19">
        <f t="shared" si="127"/>
        <v>1396471773</v>
      </c>
    </row>
    <row r="95" spans="1:20" ht="13.5" customHeight="1" x14ac:dyDescent="0.25">
      <c r="A95" s="2" t="s">
        <v>189</v>
      </c>
      <c r="B95" s="2" t="s">
        <v>190</v>
      </c>
      <c r="C95" s="3">
        <v>1396471773</v>
      </c>
      <c r="D95" s="3">
        <v>1396471773</v>
      </c>
      <c r="E95" s="3">
        <v>1396471773</v>
      </c>
      <c r="F95" s="3">
        <v>1396471773</v>
      </c>
      <c r="G95" s="3">
        <v>0</v>
      </c>
      <c r="H95" s="3">
        <v>0</v>
      </c>
      <c r="I95" s="3">
        <v>0</v>
      </c>
      <c r="J95" s="3">
        <v>0</v>
      </c>
      <c r="K95" s="3">
        <v>0</v>
      </c>
      <c r="L95" s="3">
        <v>0</v>
      </c>
      <c r="M95" s="3">
        <v>1396471773</v>
      </c>
      <c r="N95" s="3">
        <v>1396471773</v>
      </c>
      <c r="O95" s="3">
        <v>0</v>
      </c>
      <c r="P95" s="3">
        <v>0</v>
      </c>
      <c r="Q95" s="3">
        <v>100</v>
      </c>
      <c r="R95" s="3">
        <v>0</v>
      </c>
      <c r="S95" s="3">
        <v>0</v>
      </c>
      <c r="T95" s="3">
        <v>1396471773</v>
      </c>
    </row>
    <row r="96" spans="1:20" s="25" customFormat="1" ht="13.5" customHeight="1" x14ac:dyDescent="0.25">
      <c r="A96" s="18" t="s">
        <v>191</v>
      </c>
      <c r="B96" s="18" t="s">
        <v>192</v>
      </c>
      <c r="C96" s="19">
        <v>2582644583</v>
      </c>
      <c r="D96" s="19">
        <f>+D97</f>
        <v>2582644583</v>
      </c>
      <c r="E96" s="19">
        <f t="shared" ref="E96:T96" si="128">+E97</f>
        <v>2582561104</v>
      </c>
      <c r="F96" s="19">
        <f t="shared" si="128"/>
        <v>1019916521</v>
      </c>
      <c r="G96" s="19">
        <f t="shared" si="128"/>
        <v>404288769</v>
      </c>
      <c r="H96" s="19">
        <f t="shared" si="128"/>
        <v>404288769</v>
      </c>
      <c r="I96" s="19">
        <f t="shared" si="128"/>
        <v>0</v>
      </c>
      <c r="J96" s="19">
        <f t="shared" si="128"/>
        <v>0</v>
      </c>
      <c r="K96" s="19">
        <f t="shared" si="128"/>
        <v>264705893</v>
      </c>
      <c r="L96" s="19">
        <f t="shared" si="128"/>
        <v>132674860</v>
      </c>
      <c r="M96" s="19">
        <f t="shared" si="128"/>
        <v>2582561104</v>
      </c>
      <c r="N96" s="19">
        <f t="shared" si="128"/>
        <v>1019916521</v>
      </c>
      <c r="O96" s="19">
        <f t="shared" si="128"/>
        <v>668994662</v>
      </c>
      <c r="P96" s="19">
        <f t="shared" si="128"/>
        <v>536963629</v>
      </c>
      <c r="Q96" s="19">
        <v>39.491</v>
      </c>
      <c r="R96" s="19">
        <v>20.791</v>
      </c>
      <c r="S96" s="19">
        <f t="shared" si="128"/>
        <v>83479</v>
      </c>
      <c r="T96" s="19">
        <f t="shared" si="128"/>
        <v>482952892</v>
      </c>
    </row>
    <row r="97" spans="1:20" ht="13.5" customHeight="1" x14ac:dyDescent="0.25">
      <c r="A97" s="2" t="s">
        <v>193</v>
      </c>
      <c r="B97" s="2" t="s">
        <v>194</v>
      </c>
      <c r="C97" s="3">
        <v>2582644583</v>
      </c>
      <c r="D97" s="3">
        <v>2582644583</v>
      </c>
      <c r="E97" s="3">
        <v>2582561104</v>
      </c>
      <c r="F97" s="3">
        <v>1019916521</v>
      </c>
      <c r="G97" s="3">
        <v>404288769</v>
      </c>
      <c r="H97" s="3">
        <v>404288769</v>
      </c>
      <c r="I97" s="3">
        <v>0</v>
      </c>
      <c r="J97" s="3">
        <v>0</v>
      </c>
      <c r="K97" s="3">
        <v>264705893</v>
      </c>
      <c r="L97" s="3">
        <v>132674860</v>
      </c>
      <c r="M97" s="3">
        <v>2582561104</v>
      </c>
      <c r="N97" s="3">
        <v>1019916521</v>
      </c>
      <c r="O97" s="3">
        <v>668994662</v>
      </c>
      <c r="P97" s="3">
        <v>536963629</v>
      </c>
      <c r="Q97" s="3">
        <v>39.491</v>
      </c>
      <c r="R97" s="3">
        <v>20.791</v>
      </c>
      <c r="S97" s="3">
        <v>83479</v>
      </c>
      <c r="T97" s="3">
        <v>482952892</v>
      </c>
    </row>
    <row r="98" spans="1:20" s="25" customFormat="1" ht="13.5" customHeight="1" x14ac:dyDescent="0.25">
      <c r="A98" s="14" t="s">
        <v>195</v>
      </c>
      <c r="B98" s="14" t="s">
        <v>196</v>
      </c>
      <c r="C98" s="15">
        <v>201383920861.31</v>
      </c>
      <c r="D98" s="15">
        <f>+D99+D102+D106+D110+D115+D117</f>
        <v>201383920861.31</v>
      </c>
      <c r="E98" s="15">
        <f t="shared" ref="E98:G98" si="129">+E99+E102+E106+E110+E115+E117</f>
        <v>148322735130.28</v>
      </c>
      <c r="F98" s="15">
        <f t="shared" si="129"/>
        <v>126006424276.29999</v>
      </c>
      <c r="G98" s="15">
        <f t="shared" si="129"/>
        <v>27724096835.810001</v>
      </c>
      <c r="H98" s="15">
        <f t="shared" ref="H98" si="130">+H99+H102+H106+H110+H115+H117</f>
        <v>26949300658.810001</v>
      </c>
      <c r="I98" s="15">
        <f t="shared" ref="I98:J98" si="131">+I99+I102+I106+I110+I115+I117</f>
        <v>512556668.62</v>
      </c>
      <c r="J98" s="15">
        <f t="shared" si="131"/>
        <v>1934048503.6199999</v>
      </c>
      <c r="K98" s="15">
        <f t="shared" ref="K98" si="132">+K99+K102+K106+K110+K115+K117</f>
        <v>11320466881.119999</v>
      </c>
      <c r="L98" s="15">
        <f t="shared" ref="L98:M98" si="133">+L99+L102+L106+L110+L115+L117</f>
        <v>11026427443.719999</v>
      </c>
      <c r="M98" s="15">
        <f t="shared" si="133"/>
        <v>148835291798.89999</v>
      </c>
      <c r="N98" s="15">
        <f t="shared" ref="N98" si="134">+N99+N102+N106+N110+N115+N117</f>
        <v>127940472779.92</v>
      </c>
      <c r="O98" s="15">
        <f t="shared" ref="O98:P98" si="135">+O99+O102+O106+O110+O115+O117</f>
        <v>39044563716.93</v>
      </c>
      <c r="P98" s="15">
        <f t="shared" si="135"/>
        <v>37975728102.529999</v>
      </c>
      <c r="Q98" s="15">
        <v>63.530999999999999</v>
      </c>
      <c r="R98" s="15">
        <v>18.856999999999999</v>
      </c>
      <c r="S98" s="15">
        <f t="shared" ref="S98" si="136">+S99+S102+S106+S110+S115+S117</f>
        <v>52548629062.410004</v>
      </c>
      <c r="T98" s="15">
        <f t="shared" ref="T98" si="137">+T99+T102+T106+T110+T115+T117</f>
        <v>89964744677.389999</v>
      </c>
    </row>
    <row r="99" spans="1:20" s="25" customFormat="1" ht="13.5" customHeight="1" x14ac:dyDescent="0.25">
      <c r="A99" s="18" t="s">
        <v>197</v>
      </c>
      <c r="B99" s="18" t="s">
        <v>198</v>
      </c>
      <c r="C99" s="19">
        <v>26884941169.540001</v>
      </c>
      <c r="D99" s="19">
        <f>+D100+D101</f>
        <v>26884941169.540001</v>
      </c>
      <c r="E99" s="19">
        <f t="shared" ref="E99:G99" si="138">+E100+E101</f>
        <v>20664010073</v>
      </c>
      <c r="F99" s="19">
        <f t="shared" si="138"/>
        <v>19614045099</v>
      </c>
      <c r="G99" s="19">
        <f t="shared" si="138"/>
        <v>4648114296.3199997</v>
      </c>
      <c r="H99" s="19">
        <f t="shared" ref="H99" si="139">+H100+H101</f>
        <v>3873318119.3200002</v>
      </c>
      <c r="I99" s="19">
        <f t="shared" ref="I99:J99" si="140">+I100+I101</f>
        <v>-350952</v>
      </c>
      <c r="J99" s="19">
        <f t="shared" si="140"/>
        <v>4542630</v>
      </c>
      <c r="K99" s="19">
        <f t="shared" ref="K99" si="141">+K100+K101</f>
        <v>1292038863.9100001</v>
      </c>
      <c r="L99" s="19">
        <f t="shared" ref="L99:M99" si="142">+L100+L101</f>
        <v>1218029583.98</v>
      </c>
      <c r="M99" s="19">
        <f t="shared" si="142"/>
        <v>20663659121</v>
      </c>
      <c r="N99" s="19">
        <f t="shared" ref="N99" si="143">+N100+N101</f>
        <v>19618587729</v>
      </c>
      <c r="O99" s="19">
        <f t="shared" ref="O99:P99" si="144">+O100+O101</f>
        <v>5940153160.2299995</v>
      </c>
      <c r="P99" s="19">
        <f t="shared" si="144"/>
        <v>5091347703.3000002</v>
      </c>
      <c r="Q99" s="19">
        <v>72.971999999999994</v>
      </c>
      <c r="R99" s="19">
        <v>18.937999999999999</v>
      </c>
      <c r="S99" s="19">
        <f t="shared" ref="S99" si="145">+S100+S101</f>
        <v>6221282048.5400009</v>
      </c>
      <c r="T99" s="19">
        <f t="shared" ref="T99" si="146">+T100+T101</f>
        <v>14527240025.700001</v>
      </c>
    </row>
    <row r="100" spans="1:20" ht="13.5" customHeight="1" x14ac:dyDescent="0.25">
      <c r="A100" s="2" t="s">
        <v>199</v>
      </c>
      <c r="B100" s="2" t="s">
        <v>200</v>
      </c>
      <c r="C100" s="3">
        <v>26884941169.540001</v>
      </c>
      <c r="D100" s="3">
        <v>26884941169.540001</v>
      </c>
      <c r="E100" s="3">
        <v>20664010073</v>
      </c>
      <c r="F100" s="3">
        <v>19614045099</v>
      </c>
      <c r="G100" s="3">
        <v>4648114296.3199997</v>
      </c>
      <c r="H100" s="3">
        <v>3873318119.3200002</v>
      </c>
      <c r="I100" s="3">
        <v>-350952</v>
      </c>
      <c r="J100" s="3">
        <v>4542630</v>
      </c>
      <c r="K100" s="3">
        <v>1292038863.9100001</v>
      </c>
      <c r="L100" s="3">
        <v>1218029583.98</v>
      </c>
      <c r="M100" s="3">
        <v>20663659121</v>
      </c>
      <c r="N100" s="3">
        <v>19618587729</v>
      </c>
      <c r="O100" s="3">
        <v>5940153160.2299995</v>
      </c>
      <c r="P100" s="3">
        <v>5091347703.3000002</v>
      </c>
      <c r="Q100" s="3">
        <v>72.971999999999994</v>
      </c>
      <c r="R100" s="3">
        <v>18.937999999999999</v>
      </c>
      <c r="S100" s="3">
        <v>6221282048.5400009</v>
      </c>
      <c r="T100" s="3">
        <v>14527240025.700001</v>
      </c>
    </row>
    <row r="101" spans="1:20" ht="13.5" customHeight="1" x14ac:dyDescent="0.25">
      <c r="A101" s="2" t="s">
        <v>201</v>
      </c>
      <c r="B101" s="2" t="s">
        <v>202</v>
      </c>
      <c r="C101" s="3">
        <v>0</v>
      </c>
      <c r="D101" s="3">
        <v>0</v>
      </c>
      <c r="E101" s="3">
        <v>0</v>
      </c>
      <c r="F101" s="3">
        <v>0</v>
      </c>
      <c r="G101" s="3">
        <v>0</v>
      </c>
      <c r="H101" s="3">
        <v>0</v>
      </c>
      <c r="I101" s="3">
        <v>0</v>
      </c>
      <c r="J101" s="3">
        <v>0</v>
      </c>
      <c r="K101" s="3">
        <v>0</v>
      </c>
      <c r="L101" s="3">
        <v>0</v>
      </c>
      <c r="M101" s="3">
        <v>0</v>
      </c>
      <c r="N101" s="3">
        <v>0</v>
      </c>
      <c r="O101" s="3">
        <v>0</v>
      </c>
      <c r="P101" s="3">
        <v>0</v>
      </c>
      <c r="Q101" s="3">
        <v>0</v>
      </c>
      <c r="R101" s="3">
        <v>0</v>
      </c>
      <c r="S101" s="3">
        <v>0</v>
      </c>
      <c r="T101" s="3">
        <v>0</v>
      </c>
    </row>
    <row r="102" spans="1:20" s="25" customFormat="1" ht="13.5" customHeight="1" x14ac:dyDescent="0.25">
      <c r="A102" s="18" t="s">
        <v>203</v>
      </c>
      <c r="B102" s="18" t="s">
        <v>204</v>
      </c>
      <c r="C102" s="19">
        <f>164268285710.23+96811286</f>
        <v>164365096996.23001</v>
      </c>
      <c r="D102" s="19">
        <f>+D103+D104+D105</f>
        <v>164365096996.22998</v>
      </c>
      <c r="E102" s="19">
        <f t="shared" ref="E102:T102" si="147">+E103+E104+E105</f>
        <v>119174020225.17</v>
      </c>
      <c r="F102" s="19">
        <f t="shared" si="147"/>
        <v>102536400413.87</v>
      </c>
      <c r="G102" s="19">
        <f t="shared" si="147"/>
        <v>22006451612.59</v>
      </c>
      <c r="H102" s="19">
        <f t="shared" si="147"/>
        <v>22006451612.59</v>
      </c>
      <c r="I102" s="19">
        <f t="shared" si="147"/>
        <v>512907620.62</v>
      </c>
      <c r="J102" s="19">
        <f t="shared" si="147"/>
        <v>1924726312.6199999</v>
      </c>
      <c r="K102" s="19">
        <f t="shared" si="147"/>
        <v>9682887564.7099991</v>
      </c>
      <c r="L102" s="19">
        <f t="shared" si="147"/>
        <v>9462857407.2399998</v>
      </c>
      <c r="M102" s="19">
        <f t="shared" si="147"/>
        <v>119686927845.78999</v>
      </c>
      <c r="N102" s="19">
        <f t="shared" si="147"/>
        <v>104461126726.49001</v>
      </c>
      <c r="O102" s="19">
        <f t="shared" si="147"/>
        <v>31689339177.299999</v>
      </c>
      <c r="P102" s="19">
        <f t="shared" si="147"/>
        <v>31469309019.829998</v>
      </c>
      <c r="Q102" s="19">
        <v>63.591999999999999</v>
      </c>
      <c r="R102" s="19">
        <v>19.157</v>
      </c>
      <c r="S102" s="19">
        <f t="shared" si="147"/>
        <v>44678169150.440002</v>
      </c>
      <c r="T102" s="19">
        <f t="shared" si="147"/>
        <v>72991817706.660004</v>
      </c>
    </row>
    <row r="103" spans="1:20" ht="13.5" customHeight="1" x14ac:dyDescent="0.25">
      <c r="A103" s="2" t="s">
        <v>205</v>
      </c>
      <c r="B103" s="2" t="s">
        <v>206</v>
      </c>
      <c r="C103" s="3">
        <f>160071797902.9+96811286</f>
        <v>160168609188.89999</v>
      </c>
      <c r="D103" s="3">
        <f>160071797902.9+96811286</f>
        <v>160168609188.89999</v>
      </c>
      <c r="E103" s="3">
        <v>116626698177.17</v>
      </c>
      <c r="F103" s="3">
        <v>100444948773.87</v>
      </c>
      <c r="G103" s="3">
        <v>21179588635.060001</v>
      </c>
      <c r="H103" s="3">
        <v>21179588635.060001</v>
      </c>
      <c r="I103" s="3">
        <v>512907620.62</v>
      </c>
      <c r="J103" s="3">
        <v>1924726312.6199999</v>
      </c>
      <c r="K103" s="3">
        <v>9421456109.7099991</v>
      </c>
      <c r="L103" s="3">
        <v>9201425952.2399998</v>
      </c>
      <c r="M103" s="3">
        <v>117139605797.78999</v>
      </c>
      <c r="N103" s="3">
        <v>102369675086.49001</v>
      </c>
      <c r="O103" s="3">
        <v>30601044744.77</v>
      </c>
      <c r="P103" s="3">
        <v>30381014587.299999</v>
      </c>
      <c r="Q103" s="3">
        <v>63.951999999999998</v>
      </c>
      <c r="R103" s="3">
        <v>18.98</v>
      </c>
      <c r="S103" s="3">
        <f>42932192105.11+96811286</f>
        <v>43029003391.110001</v>
      </c>
      <c r="T103" s="3">
        <v>71988660499.190002</v>
      </c>
    </row>
    <row r="104" spans="1:20" ht="13.5" customHeight="1" x14ac:dyDescent="0.25">
      <c r="A104" s="2" t="s">
        <v>207</v>
      </c>
      <c r="B104" s="2" t="s">
        <v>208</v>
      </c>
      <c r="C104" s="3">
        <v>0</v>
      </c>
      <c r="D104" s="3">
        <v>0</v>
      </c>
      <c r="E104" s="3">
        <v>0</v>
      </c>
      <c r="F104" s="3">
        <v>0</v>
      </c>
      <c r="G104" s="3">
        <v>0</v>
      </c>
      <c r="H104" s="3">
        <v>0</v>
      </c>
      <c r="I104" s="3">
        <v>0</v>
      </c>
      <c r="J104" s="3">
        <v>0</v>
      </c>
      <c r="K104" s="3">
        <v>0</v>
      </c>
      <c r="L104" s="3">
        <v>0</v>
      </c>
      <c r="M104" s="3">
        <v>0</v>
      </c>
      <c r="N104" s="3">
        <v>0</v>
      </c>
      <c r="O104" s="3">
        <v>0</v>
      </c>
      <c r="P104" s="3">
        <v>0</v>
      </c>
      <c r="Q104" s="3">
        <v>0</v>
      </c>
      <c r="R104" s="3">
        <v>0</v>
      </c>
      <c r="S104" s="3">
        <v>0</v>
      </c>
      <c r="T104" s="3">
        <v>0</v>
      </c>
    </row>
    <row r="105" spans="1:20" ht="13.5" customHeight="1" x14ac:dyDescent="0.25">
      <c r="A105" s="2" t="s">
        <v>209</v>
      </c>
      <c r="B105" s="2" t="s">
        <v>210</v>
      </c>
      <c r="C105" s="3">
        <v>4196487807.3299999</v>
      </c>
      <c r="D105" s="3">
        <v>4196487807.3299999</v>
      </c>
      <c r="E105" s="3">
        <v>2547322048</v>
      </c>
      <c r="F105" s="3">
        <v>2091451640</v>
      </c>
      <c r="G105" s="3">
        <v>826862977.52999997</v>
      </c>
      <c r="H105" s="3">
        <v>826862977.52999997</v>
      </c>
      <c r="I105" s="3">
        <v>0</v>
      </c>
      <c r="J105" s="3">
        <v>0</v>
      </c>
      <c r="K105" s="3">
        <v>261431455</v>
      </c>
      <c r="L105" s="3">
        <v>261431455</v>
      </c>
      <c r="M105" s="3">
        <v>2547322048</v>
      </c>
      <c r="N105" s="3">
        <v>2091451640</v>
      </c>
      <c r="O105" s="3">
        <v>1088294432.53</v>
      </c>
      <c r="P105" s="3">
        <v>1088294432.53</v>
      </c>
      <c r="Q105" s="3">
        <v>49.838000000000001</v>
      </c>
      <c r="R105" s="3">
        <v>25.933</v>
      </c>
      <c r="S105" s="3">
        <v>1649165759.3299999</v>
      </c>
      <c r="T105" s="3">
        <v>1003157207.47</v>
      </c>
    </row>
    <row r="106" spans="1:20" s="25" customFormat="1" ht="13.5" customHeight="1" x14ac:dyDescent="0.25">
      <c r="A106" s="18" t="s">
        <v>211</v>
      </c>
      <c r="B106" s="18" t="s">
        <v>212</v>
      </c>
      <c r="C106" s="19">
        <f>7498601278.56-96811286</f>
        <v>7401789992.5600004</v>
      </c>
      <c r="D106" s="19">
        <f>+D107+D108+D109</f>
        <v>7401789992.5599995</v>
      </c>
      <c r="E106" s="19">
        <f t="shared" ref="E106:T106" si="148">+E107+E108+E109</f>
        <v>7081306146.5699997</v>
      </c>
      <c r="F106" s="19">
        <f t="shared" si="148"/>
        <v>2948175028</v>
      </c>
      <c r="G106" s="19">
        <f t="shared" si="148"/>
        <v>828939501.68000007</v>
      </c>
      <c r="H106" s="19">
        <f t="shared" si="148"/>
        <v>828939501.68000007</v>
      </c>
      <c r="I106" s="19">
        <f t="shared" si="148"/>
        <v>0</v>
      </c>
      <c r="J106" s="19">
        <f t="shared" si="148"/>
        <v>4779561</v>
      </c>
      <c r="K106" s="19">
        <f t="shared" si="148"/>
        <v>216269166.56</v>
      </c>
      <c r="L106" s="19">
        <f t="shared" si="148"/>
        <v>216269166.56</v>
      </c>
      <c r="M106" s="19">
        <f t="shared" si="148"/>
        <v>7081306146.5699997</v>
      </c>
      <c r="N106" s="19">
        <f t="shared" si="148"/>
        <v>2952954589</v>
      </c>
      <c r="O106" s="19">
        <f t="shared" si="148"/>
        <v>1045208668.24</v>
      </c>
      <c r="P106" s="19">
        <f t="shared" si="148"/>
        <v>1045208668.24</v>
      </c>
      <c r="Q106" s="19">
        <v>39.380000000000003</v>
      </c>
      <c r="R106" s="19">
        <v>13.939</v>
      </c>
      <c r="S106" s="19">
        <f t="shared" si="148"/>
        <v>320483845.99000001</v>
      </c>
      <c r="T106" s="19">
        <f t="shared" si="148"/>
        <v>1907745920.76</v>
      </c>
    </row>
    <row r="107" spans="1:20" ht="13.5" customHeight="1" x14ac:dyDescent="0.25">
      <c r="A107" s="2" t="s">
        <v>213</v>
      </c>
      <c r="B107" s="2" t="s">
        <v>214</v>
      </c>
      <c r="C107" s="3">
        <v>260386726.56</v>
      </c>
      <c r="D107" s="3">
        <v>260386726.56</v>
      </c>
      <c r="E107" s="3">
        <v>209458748.56999999</v>
      </c>
      <c r="F107" s="3">
        <v>76327630</v>
      </c>
      <c r="G107" s="3">
        <v>64902452</v>
      </c>
      <c r="H107" s="3">
        <v>64902452</v>
      </c>
      <c r="I107" s="3">
        <v>0</v>
      </c>
      <c r="J107" s="3">
        <v>4779561</v>
      </c>
      <c r="K107" s="3">
        <v>16204739</v>
      </c>
      <c r="L107" s="3">
        <v>16204739</v>
      </c>
      <c r="M107" s="3">
        <v>209458748.56999999</v>
      </c>
      <c r="N107" s="3">
        <v>81107191</v>
      </c>
      <c r="O107" s="3">
        <v>81107191</v>
      </c>
      <c r="P107" s="3">
        <v>81107191</v>
      </c>
      <c r="Q107" s="3">
        <v>31.149000000000001</v>
      </c>
      <c r="R107" s="3">
        <v>31.149000000000001</v>
      </c>
      <c r="S107" s="3">
        <v>50927977.99000001</v>
      </c>
      <c r="T107" s="3">
        <v>0</v>
      </c>
    </row>
    <row r="108" spans="1:20" ht="13.5" customHeight="1" x14ac:dyDescent="0.25">
      <c r="A108" s="2" t="s">
        <v>215</v>
      </c>
      <c r="B108" s="2" t="s">
        <v>216</v>
      </c>
      <c r="C108" s="3">
        <f>742218992-96811286</f>
        <v>645407706</v>
      </c>
      <c r="D108" s="3">
        <f>742218992-96811286</f>
        <v>645407706</v>
      </c>
      <c r="E108" s="3">
        <v>555808857</v>
      </c>
      <c r="F108" s="3">
        <v>555808857</v>
      </c>
      <c r="G108" s="3">
        <v>116924765.68000001</v>
      </c>
      <c r="H108" s="3">
        <v>116924765.68000001</v>
      </c>
      <c r="I108" s="3">
        <v>0</v>
      </c>
      <c r="J108" s="3">
        <v>0</v>
      </c>
      <c r="K108" s="3">
        <v>37884908.560000002</v>
      </c>
      <c r="L108" s="3">
        <v>37884908.560000002</v>
      </c>
      <c r="M108" s="3">
        <v>555808857</v>
      </c>
      <c r="N108" s="3">
        <v>555808857</v>
      </c>
      <c r="O108" s="3">
        <v>154809674.24000001</v>
      </c>
      <c r="P108" s="3">
        <v>154809674.24000001</v>
      </c>
      <c r="Q108" s="3">
        <v>74.885000000000005</v>
      </c>
      <c r="R108" s="3">
        <v>20.858000000000001</v>
      </c>
      <c r="S108" s="3">
        <f>186410135-96811286</f>
        <v>89598849</v>
      </c>
      <c r="T108" s="3">
        <v>400999182.75999999</v>
      </c>
    </row>
    <row r="109" spans="1:20" ht="13.5" customHeight="1" x14ac:dyDescent="0.25">
      <c r="A109" s="2" t="s">
        <v>217</v>
      </c>
      <c r="B109" s="2" t="s">
        <v>218</v>
      </c>
      <c r="C109" s="3">
        <v>6495995560</v>
      </c>
      <c r="D109" s="3">
        <v>6495995560</v>
      </c>
      <c r="E109" s="3">
        <v>6316038541</v>
      </c>
      <c r="F109" s="3">
        <v>2316038541</v>
      </c>
      <c r="G109" s="3">
        <v>647112284</v>
      </c>
      <c r="H109" s="3">
        <v>647112284</v>
      </c>
      <c r="I109" s="3">
        <v>0</v>
      </c>
      <c r="J109" s="3">
        <v>0</v>
      </c>
      <c r="K109" s="3">
        <v>162179519</v>
      </c>
      <c r="L109" s="3">
        <v>162179519</v>
      </c>
      <c r="M109" s="3">
        <v>6316038541</v>
      </c>
      <c r="N109" s="3">
        <v>2316038541</v>
      </c>
      <c r="O109" s="3">
        <v>809291803</v>
      </c>
      <c r="P109" s="3">
        <v>809291803</v>
      </c>
      <c r="Q109" s="3">
        <v>35.652999999999999</v>
      </c>
      <c r="R109" s="3">
        <v>12.458</v>
      </c>
      <c r="S109" s="3">
        <v>179957019</v>
      </c>
      <c r="T109" s="3">
        <v>1506746738</v>
      </c>
    </row>
    <row r="110" spans="1:20" s="25" customFormat="1" ht="13.5" customHeight="1" x14ac:dyDescent="0.25">
      <c r="A110" s="18" t="s">
        <v>219</v>
      </c>
      <c r="B110" s="18" t="s">
        <v>220</v>
      </c>
      <c r="C110" s="19">
        <v>2495598614.98</v>
      </c>
      <c r="D110" s="19">
        <f>+D111+D112+D113+D114</f>
        <v>2495598614.98</v>
      </c>
      <c r="E110" s="19">
        <f t="shared" ref="E110:T110" si="149">+E111+E112+E113+E114</f>
        <v>1284812177.54</v>
      </c>
      <c r="F110" s="19">
        <f t="shared" si="149"/>
        <v>820807230.43000007</v>
      </c>
      <c r="G110" s="19">
        <f t="shared" si="149"/>
        <v>240591425.22</v>
      </c>
      <c r="H110" s="19">
        <f t="shared" si="149"/>
        <v>240591425.22</v>
      </c>
      <c r="I110" s="19">
        <f t="shared" si="149"/>
        <v>0</v>
      </c>
      <c r="J110" s="19">
        <f t="shared" si="149"/>
        <v>0</v>
      </c>
      <c r="K110" s="19">
        <f t="shared" si="149"/>
        <v>129271285.94</v>
      </c>
      <c r="L110" s="19">
        <f t="shared" si="149"/>
        <v>129271285.94</v>
      </c>
      <c r="M110" s="19">
        <f t="shared" si="149"/>
        <v>1284812177.54</v>
      </c>
      <c r="N110" s="19">
        <f t="shared" si="149"/>
        <v>820807230.43000007</v>
      </c>
      <c r="O110" s="19">
        <f t="shared" si="149"/>
        <v>369862711.15999997</v>
      </c>
      <c r="P110" s="19">
        <f t="shared" si="149"/>
        <v>369862711.15999997</v>
      </c>
      <c r="Q110" s="19">
        <v>32.89</v>
      </c>
      <c r="R110" s="19">
        <v>14.821</v>
      </c>
      <c r="S110" s="19">
        <f t="shared" si="149"/>
        <v>1210786437.4400001</v>
      </c>
      <c r="T110" s="19">
        <f t="shared" si="149"/>
        <v>450944519.26999998</v>
      </c>
    </row>
    <row r="111" spans="1:20" ht="13.5" customHeight="1" x14ac:dyDescent="0.25">
      <c r="A111" s="2" t="s">
        <v>221</v>
      </c>
      <c r="B111" s="2" t="s">
        <v>222</v>
      </c>
      <c r="C111" s="3">
        <v>640000000</v>
      </c>
      <c r="D111" s="3">
        <v>640000000</v>
      </c>
      <c r="E111" s="3">
        <v>0</v>
      </c>
      <c r="F111" s="3">
        <v>0</v>
      </c>
      <c r="G111" s="3">
        <v>0</v>
      </c>
      <c r="H111" s="3">
        <v>0</v>
      </c>
      <c r="I111" s="3">
        <v>0</v>
      </c>
      <c r="J111" s="3">
        <v>0</v>
      </c>
      <c r="K111" s="3">
        <v>0</v>
      </c>
      <c r="L111" s="3">
        <v>0</v>
      </c>
      <c r="M111" s="3">
        <v>0</v>
      </c>
      <c r="N111" s="3">
        <v>0</v>
      </c>
      <c r="O111" s="3">
        <v>0</v>
      </c>
      <c r="P111" s="3">
        <v>0</v>
      </c>
      <c r="Q111" s="3">
        <v>0</v>
      </c>
      <c r="R111" s="3">
        <v>0</v>
      </c>
      <c r="S111" s="3">
        <v>640000000</v>
      </c>
      <c r="T111" s="3">
        <v>0</v>
      </c>
    </row>
    <row r="112" spans="1:20" ht="13.5" customHeight="1" x14ac:dyDescent="0.25">
      <c r="A112" s="2" t="s">
        <v>223</v>
      </c>
      <c r="B112" s="2" t="s">
        <v>224</v>
      </c>
      <c r="C112" s="3">
        <v>657163236</v>
      </c>
      <c r="D112" s="3">
        <v>657163236</v>
      </c>
      <c r="E112" s="3">
        <v>502097671</v>
      </c>
      <c r="F112" s="3">
        <v>502097671</v>
      </c>
      <c r="G112" s="3">
        <v>124593180</v>
      </c>
      <c r="H112" s="3">
        <v>124593180</v>
      </c>
      <c r="I112" s="3">
        <v>0</v>
      </c>
      <c r="J112" s="3">
        <v>0</v>
      </c>
      <c r="K112" s="3">
        <v>83062120</v>
      </c>
      <c r="L112" s="3">
        <v>83062120</v>
      </c>
      <c r="M112" s="3">
        <v>502097671</v>
      </c>
      <c r="N112" s="3">
        <v>502097671</v>
      </c>
      <c r="O112" s="3">
        <v>207655300</v>
      </c>
      <c r="P112" s="3">
        <v>207655300</v>
      </c>
      <c r="Q112" s="3">
        <v>76.403999999999996</v>
      </c>
      <c r="R112" s="3">
        <v>31.599</v>
      </c>
      <c r="S112" s="3">
        <v>155065565</v>
      </c>
      <c r="T112" s="3">
        <v>294442371</v>
      </c>
    </row>
    <row r="113" spans="1:20" ht="13.5" customHeight="1" x14ac:dyDescent="0.25">
      <c r="A113" s="2" t="s">
        <v>225</v>
      </c>
      <c r="B113" s="2" t="s">
        <v>226</v>
      </c>
      <c r="C113" s="3">
        <v>1188871665.98</v>
      </c>
      <c r="D113" s="3">
        <v>1188871665.98</v>
      </c>
      <c r="E113" s="3">
        <v>778150793.53999996</v>
      </c>
      <c r="F113" s="3">
        <v>314145846.43000001</v>
      </c>
      <c r="G113" s="3">
        <v>115998245.22</v>
      </c>
      <c r="H113" s="3">
        <v>115998245.22</v>
      </c>
      <c r="I113" s="3">
        <v>0</v>
      </c>
      <c r="J113" s="3">
        <v>0</v>
      </c>
      <c r="K113" s="3">
        <v>46209165.939999998</v>
      </c>
      <c r="L113" s="3">
        <v>46209165.939999998</v>
      </c>
      <c r="M113" s="3">
        <v>778150793.53999996</v>
      </c>
      <c r="N113" s="3">
        <v>314145846.43000001</v>
      </c>
      <c r="O113" s="3">
        <v>162207411.16</v>
      </c>
      <c r="P113" s="3">
        <v>162207411.16</v>
      </c>
      <c r="Q113" s="3">
        <v>26.423999999999999</v>
      </c>
      <c r="R113" s="3">
        <v>13.644</v>
      </c>
      <c r="S113" s="3">
        <v>410720872.44000006</v>
      </c>
      <c r="T113" s="3">
        <v>151938435.27000001</v>
      </c>
    </row>
    <row r="114" spans="1:20" ht="13.5" customHeight="1" x14ac:dyDescent="0.25">
      <c r="A114" s="2" t="s">
        <v>227</v>
      </c>
      <c r="B114" s="2" t="s">
        <v>228</v>
      </c>
      <c r="C114" s="3">
        <v>9563713</v>
      </c>
      <c r="D114" s="3">
        <v>9563713</v>
      </c>
      <c r="E114" s="3">
        <v>4563713</v>
      </c>
      <c r="F114" s="3">
        <v>4563713</v>
      </c>
      <c r="G114" s="3">
        <v>0</v>
      </c>
      <c r="H114" s="3">
        <v>0</v>
      </c>
      <c r="I114" s="3">
        <v>0</v>
      </c>
      <c r="J114" s="3">
        <v>0</v>
      </c>
      <c r="K114" s="3">
        <v>0</v>
      </c>
      <c r="L114" s="3">
        <v>0</v>
      </c>
      <c r="M114" s="3">
        <v>4563713</v>
      </c>
      <c r="N114" s="3">
        <v>4563713</v>
      </c>
      <c r="O114" s="3">
        <v>0</v>
      </c>
      <c r="P114" s="3">
        <v>0</v>
      </c>
      <c r="Q114" s="3">
        <v>47.719000000000001</v>
      </c>
      <c r="R114" s="3">
        <v>0</v>
      </c>
      <c r="S114" s="3">
        <v>5000000</v>
      </c>
      <c r="T114" s="3">
        <v>4563713</v>
      </c>
    </row>
    <row r="115" spans="1:20" s="25" customFormat="1" ht="13.5" customHeight="1" x14ac:dyDescent="0.25">
      <c r="A115" s="18" t="s">
        <v>229</v>
      </c>
      <c r="B115" s="18" t="s">
        <v>230</v>
      </c>
      <c r="C115" s="19">
        <v>31590003</v>
      </c>
      <c r="D115" s="19">
        <f>+D116</f>
        <v>31590003</v>
      </c>
      <c r="E115" s="19">
        <f t="shared" ref="E115:T115" si="150">+E116</f>
        <v>31590003</v>
      </c>
      <c r="F115" s="19">
        <f t="shared" si="150"/>
        <v>0</v>
      </c>
      <c r="G115" s="19">
        <f t="shared" si="150"/>
        <v>0</v>
      </c>
      <c r="H115" s="19">
        <f t="shared" si="150"/>
        <v>0</v>
      </c>
      <c r="I115" s="19">
        <f t="shared" si="150"/>
        <v>0</v>
      </c>
      <c r="J115" s="19">
        <f t="shared" si="150"/>
        <v>0</v>
      </c>
      <c r="K115" s="19">
        <f t="shared" si="150"/>
        <v>0</v>
      </c>
      <c r="L115" s="19">
        <f t="shared" si="150"/>
        <v>0</v>
      </c>
      <c r="M115" s="19">
        <f t="shared" si="150"/>
        <v>31590003</v>
      </c>
      <c r="N115" s="19">
        <f t="shared" si="150"/>
        <v>0</v>
      </c>
      <c r="O115" s="19">
        <f t="shared" si="150"/>
        <v>0</v>
      </c>
      <c r="P115" s="19">
        <f t="shared" si="150"/>
        <v>0</v>
      </c>
      <c r="Q115" s="19">
        <v>0</v>
      </c>
      <c r="R115" s="19">
        <v>0</v>
      </c>
      <c r="S115" s="19">
        <f t="shared" si="150"/>
        <v>0</v>
      </c>
      <c r="T115" s="19">
        <f t="shared" si="150"/>
        <v>0</v>
      </c>
    </row>
    <row r="116" spans="1:20" ht="13.5" customHeight="1" x14ac:dyDescent="0.25">
      <c r="A116" s="2" t="s">
        <v>231</v>
      </c>
      <c r="B116" s="2" t="s">
        <v>232</v>
      </c>
      <c r="C116" s="3">
        <v>31590003</v>
      </c>
      <c r="D116" s="3">
        <v>31590003</v>
      </c>
      <c r="E116" s="3">
        <v>31590003</v>
      </c>
      <c r="F116" s="3">
        <v>0</v>
      </c>
      <c r="G116" s="3">
        <v>0</v>
      </c>
      <c r="H116" s="3">
        <v>0</v>
      </c>
      <c r="I116" s="3">
        <v>0</v>
      </c>
      <c r="J116" s="3">
        <v>0</v>
      </c>
      <c r="K116" s="3">
        <v>0</v>
      </c>
      <c r="L116" s="3">
        <v>0</v>
      </c>
      <c r="M116" s="3">
        <v>31590003</v>
      </c>
      <c r="N116" s="3">
        <v>0</v>
      </c>
      <c r="O116" s="3">
        <v>0</v>
      </c>
      <c r="P116" s="3">
        <v>0</v>
      </c>
      <c r="Q116" s="3">
        <v>0</v>
      </c>
      <c r="R116" s="3">
        <v>0</v>
      </c>
      <c r="S116" s="3">
        <v>0</v>
      </c>
      <c r="T116" s="3">
        <v>0</v>
      </c>
    </row>
    <row r="117" spans="1:20" s="25" customFormat="1" ht="13.5" customHeight="1" x14ac:dyDescent="0.25">
      <c r="A117" s="18" t="s">
        <v>233</v>
      </c>
      <c r="B117" s="18" t="s">
        <v>234</v>
      </c>
      <c r="C117" s="19">
        <v>204904085</v>
      </c>
      <c r="D117" s="19">
        <f>+D118</f>
        <v>204904085</v>
      </c>
      <c r="E117" s="19">
        <f t="shared" ref="E117:T117" si="151">+E118</f>
        <v>86996505</v>
      </c>
      <c r="F117" s="19">
        <f t="shared" si="151"/>
        <v>86996505</v>
      </c>
      <c r="G117" s="19">
        <f t="shared" si="151"/>
        <v>0</v>
      </c>
      <c r="H117" s="19">
        <f t="shared" si="151"/>
        <v>0</v>
      </c>
      <c r="I117" s="19">
        <f t="shared" si="151"/>
        <v>0</v>
      </c>
      <c r="J117" s="19">
        <f t="shared" si="151"/>
        <v>0</v>
      </c>
      <c r="K117" s="19">
        <f t="shared" si="151"/>
        <v>0</v>
      </c>
      <c r="L117" s="19">
        <f t="shared" si="151"/>
        <v>0</v>
      </c>
      <c r="M117" s="19">
        <f t="shared" si="151"/>
        <v>86996505</v>
      </c>
      <c r="N117" s="19">
        <f t="shared" si="151"/>
        <v>86996505</v>
      </c>
      <c r="O117" s="19">
        <f t="shared" si="151"/>
        <v>0</v>
      </c>
      <c r="P117" s="19">
        <f t="shared" si="151"/>
        <v>0</v>
      </c>
      <c r="Q117" s="19">
        <v>42.457000000000001</v>
      </c>
      <c r="R117" s="19">
        <v>0</v>
      </c>
      <c r="S117" s="19">
        <f t="shared" si="151"/>
        <v>117907580</v>
      </c>
      <c r="T117" s="19">
        <f t="shared" si="151"/>
        <v>86996505</v>
      </c>
    </row>
    <row r="118" spans="1:20" ht="13.5" customHeight="1" x14ac:dyDescent="0.25">
      <c r="A118" s="2" t="s">
        <v>235</v>
      </c>
      <c r="B118" s="2" t="s">
        <v>236</v>
      </c>
      <c r="C118" s="3">
        <v>204904085</v>
      </c>
      <c r="D118" s="3">
        <v>204904085</v>
      </c>
      <c r="E118" s="3">
        <v>86996505</v>
      </c>
      <c r="F118" s="3">
        <v>86996505</v>
      </c>
      <c r="G118" s="3">
        <v>0</v>
      </c>
      <c r="H118" s="3">
        <v>0</v>
      </c>
      <c r="I118" s="3">
        <v>0</v>
      </c>
      <c r="J118" s="3">
        <v>0</v>
      </c>
      <c r="K118" s="3">
        <v>0</v>
      </c>
      <c r="L118" s="3">
        <v>0</v>
      </c>
      <c r="M118" s="3">
        <v>86996505</v>
      </c>
      <c r="N118" s="3">
        <v>86996505</v>
      </c>
      <c r="O118" s="3">
        <v>0</v>
      </c>
      <c r="P118" s="3">
        <v>0</v>
      </c>
      <c r="Q118" s="3">
        <v>42.457000000000001</v>
      </c>
      <c r="R118" s="3">
        <v>0</v>
      </c>
      <c r="S118" s="3">
        <v>117907580</v>
      </c>
      <c r="T118" s="3">
        <v>86996505</v>
      </c>
    </row>
    <row r="119" spans="1:20" s="25" customFormat="1" ht="13.5" customHeight="1" x14ac:dyDescent="0.25">
      <c r="A119" s="14" t="s">
        <v>237</v>
      </c>
      <c r="B119" s="14" t="s">
        <v>238</v>
      </c>
      <c r="C119" s="15">
        <v>786655873.60000002</v>
      </c>
      <c r="D119" s="15">
        <f>+D120+D121</f>
        <v>786655873.60000002</v>
      </c>
      <c r="E119" s="15">
        <f t="shared" ref="E119:T119" si="152">+E120+E121</f>
        <v>247494664</v>
      </c>
      <c r="F119" s="15">
        <f t="shared" si="152"/>
        <v>104243102</v>
      </c>
      <c r="G119" s="15">
        <f t="shared" si="152"/>
        <v>33362267</v>
      </c>
      <c r="H119" s="15">
        <f t="shared" si="152"/>
        <v>33362267</v>
      </c>
      <c r="I119" s="15">
        <f t="shared" si="152"/>
        <v>-30000000</v>
      </c>
      <c r="J119" s="15">
        <f t="shared" si="152"/>
        <v>-14592350</v>
      </c>
      <c r="K119" s="15">
        <f t="shared" si="152"/>
        <v>5388707</v>
      </c>
      <c r="L119" s="15">
        <f t="shared" si="152"/>
        <v>5388707</v>
      </c>
      <c r="M119" s="15">
        <f t="shared" si="152"/>
        <v>217494664</v>
      </c>
      <c r="N119" s="15">
        <f t="shared" si="152"/>
        <v>89650752</v>
      </c>
      <c r="O119" s="15">
        <f t="shared" si="152"/>
        <v>38750974</v>
      </c>
      <c r="P119" s="15">
        <f t="shared" si="152"/>
        <v>38750974</v>
      </c>
      <c r="Q119" s="15">
        <v>11.396000000000001</v>
      </c>
      <c r="R119" s="15">
        <v>4.9260000000000002</v>
      </c>
      <c r="S119" s="15">
        <f t="shared" si="152"/>
        <v>569161209.60000002</v>
      </c>
      <c r="T119" s="15">
        <f t="shared" si="152"/>
        <v>50899778</v>
      </c>
    </row>
    <row r="120" spans="1:20" ht="13.5" customHeight="1" x14ac:dyDescent="0.25">
      <c r="A120" s="2" t="s">
        <v>239</v>
      </c>
      <c r="B120" s="2" t="s">
        <v>240</v>
      </c>
      <c r="C120" s="3">
        <v>228292382</v>
      </c>
      <c r="D120" s="3">
        <v>228292382</v>
      </c>
      <c r="E120" s="3">
        <v>159000000</v>
      </c>
      <c r="F120" s="3">
        <v>28072540</v>
      </c>
      <c r="G120" s="3">
        <v>28072540</v>
      </c>
      <c r="H120" s="3">
        <v>28072540</v>
      </c>
      <c r="I120" s="3">
        <v>0</v>
      </c>
      <c r="J120" s="3">
        <v>14651432</v>
      </c>
      <c r="K120" s="3">
        <v>4632489</v>
      </c>
      <c r="L120" s="3">
        <v>4632489</v>
      </c>
      <c r="M120" s="3">
        <v>159000000</v>
      </c>
      <c r="N120" s="3">
        <v>42723972</v>
      </c>
      <c r="O120" s="3">
        <v>32705029</v>
      </c>
      <c r="P120" s="3">
        <v>32705029</v>
      </c>
      <c r="Q120" s="3">
        <v>18.715</v>
      </c>
      <c r="R120" s="3">
        <v>14.326000000000001</v>
      </c>
      <c r="S120" s="3">
        <v>69292382</v>
      </c>
      <c r="T120" s="3">
        <v>10018943</v>
      </c>
    </row>
    <row r="121" spans="1:20" ht="13.5" customHeight="1" x14ac:dyDescent="0.25">
      <c r="A121" s="2" t="s">
        <v>241</v>
      </c>
      <c r="B121" s="2" t="s">
        <v>242</v>
      </c>
      <c r="C121" s="3">
        <v>558363491.60000002</v>
      </c>
      <c r="D121" s="3">
        <v>558363491.60000002</v>
      </c>
      <c r="E121" s="3">
        <v>88494664</v>
      </c>
      <c r="F121" s="3">
        <v>76170562</v>
      </c>
      <c r="G121" s="3">
        <v>5289727</v>
      </c>
      <c r="H121" s="3">
        <v>5289727</v>
      </c>
      <c r="I121" s="3">
        <v>-30000000</v>
      </c>
      <c r="J121" s="3">
        <v>-29243782</v>
      </c>
      <c r="K121" s="3">
        <v>756218</v>
      </c>
      <c r="L121" s="3">
        <v>756218</v>
      </c>
      <c r="M121" s="3">
        <v>58494664</v>
      </c>
      <c r="N121" s="3">
        <v>46926780</v>
      </c>
      <c r="O121" s="3">
        <v>6045945</v>
      </c>
      <c r="P121" s="3">
        <v>6045945</v>
      </c>
      <c r="Q121" s="3">
        <v>8.4039999999999999</v>
      </c>
      <c r="R121" s="3">
        <v>1.083</v>
      </c>
      <c r="S121" s="3">
        <v>499868827.60000002</v>
      </c>
      <c r="T121" s="3">
        <v>40880835</v>
      </c>
    </row>
    <row r="122" spans="1:20" s="25" customFormat="1" ht="13.5" customHeight="1" x14ac:dyDescent="0.25">
      <c r="A122" s="7" t="s">
        <v>243</v>
      </c>
      <c r="B122" s="7" t="s">
        <v>244</v>
      </c>
      <c r="C122" s="8">
        <v>120000000</v>
      </c>
      <c r="D122" s="8">
        <f>+D123+D129+D132</f>
        <v>120000000</v>
      </c>
      <c r="E122" s="8">
        <f t="shared" ref="E122:T122" si="153">+E123+E129+E132</f>
        <v>0</v>
      </c>
      <c r="F122" s="8">
        <f t="shared" si="153"/>
        <v>0</v>
      </c>
      <c r="G122" s="8">
        <f t="shared" si="153"/>
        <v>0</v>
      </c>
      <c r="H122" s="8">
        <f t="shared" si="153"/>
        <v>0</v>
      </c>
      <c r="I122" s="8">
        <f t="shared" si="153"/>
        <v>0</v>
      </c>
      <c r="J122" s="8">
        <f t="shared" si="153"/>
        <v>0</v>
      </c>
      <c r="K122" s="8">
        <f t="shared" si="153"/>
        <v>0</v>
      </c>
      <c r="L122" s="8">
        <f t="shared" si="153"/>
        <v>0</v>
      </c>
      <c r="M122" s="8">
        <f t="shared" si="153"/>
        <v>0</v>
      </c>
      <c r="N122" s="8">
        <f t="shared" si="153"/>
        <v>0</v>
      </c>
      <c r="O122" s="8">
        <f t="shared" si="153"/>
        <v>0</v>
      </c>
      <c r="P122" s="8">
        <f t="shared" si="153"/>
        <v>0</v>
      </c>
      <c r="Q122" s="8">
        <v>0</v>
      </c>
      <c r="R122" s="8">
        <v>0</v>
      </c>
      <c r="S122" s="8">
        <f t="shared" si="153"/>
        <v>120000000</v>
      </c>
      <c r="T122" s="8">
        <f t="shared" si="153"/>
        <v>0</v>
      </c>
    </row>
    <row r="123" spans="1:20" s="25" customFormat="1" ht="13.5" customHeight="1" x14ac:dyDescent="0.25">
      <c r="A123" s="10" t="s">
        <v>245</v>
      </c>
      <c r="B123" s="10" t="s">
        <v>246</v>
      </c>
      <c r="C123" s="11">
        <v>0</v>
      </c>
      <c r="D123" s="11">
        <f>+D124</f>
        <v>0</v>
      </c>
      <c r="E123" s="11">
        <f t="shared" ref="E123:T123" si="154">+E124</f>
        <v>0</v>
      </c>
      <c r="F123" s="11">
        <f t="shared" si="154"/>
        <v>0</v>
      </c>
      <c r="G123" s="11">
        <f t="shared" si="154"/>
        <v>0</v>
      </c>
      <c r="H123" s="11">
        <f t="shared" si="154"/>
        <v>0</v>
      </c>
      <c r="I123" s="11">
        <f t="shared" si="154"/>
        <v>0</v>
      </c>
      <c r="J123" s="11">
        <f t="shared" si="154"/>
        <v>0</v>
      </c>
      <c r="K123" s="11">
        <f t="shared" si="154"/>
        <v>0</v>
      </c>
      <c r="L123" s="11">
        <f t="shared" si="154"/>
        <v>0</v>
      </c>
      <c r="M123" s="11">
        <f t="shared" si="154"/>
        <v>0</v>
      </c>
      <c r="N123" s="11">
        <f t="shared" si="154"/>
        <v>0</v>
      </c>
      <c r="O123" s="11">
        <f t="shared" si="154"/>
        <v>0</v>
      </c>
      <c r="P123" s="11">
        <f t="shared" si="154"/>
        <v>0</v>
      </c>
      <c r="Q123" s="11">
        <v>0</v>
      </c>
      <c r="R123" s="11">
        <v>0</v>
      </c>
      <c r="S123" s="11">
        <f t="shared" si="154"/>
        <v>0</v>
      </c>
      <c r="T123" s="11">
        <f t="shared" si="154"/>
        <v>0</v>
      </c>
    </row>
    <row r="124" spans="1:20" s="25" customFormat="1" ht="13.5" customHeight="1" x14ac:dyDescent="0.25">
      <c r="A124" s="9" t="s">
        <v>247</v>
      </c>
      <c r="B124" s="9" t="s">
        <v>248</v>
      </c>
      <c r="C124" s="13">
        <v>0</v>
      </c>
      <c r="D124" s="13">
        <f>+D125+D126</f>
        <v>0</v>
      </c>
      <c r="E124" s="13">
        <f t="shared" ref="E124:T124" si="155">+E125+E126</f>
        <v>0</v>
      </c>
      <c r="F124" s="13">
        <f t="shared" si="155"/>
        <v>0</v>
      </c>
      <c r="G124" s="13">
        <f t="shared" si="155"/>
        <v>0</v>
      </c>
      <c r="H124" s="13">
        <f t="shared" si="155"/>
        <v>0</v>
      </c>
      <c r="I124" s="13">
        <f t="shared" si="155"/>
        <v>0</v>
      </c>
      <c r="J124" s="13">
        <f t="shared" si="155"/>
        <v>0</v>
      </c>
      <c r="K124" s="13">
        <f t="shared" si="155"/>
        <v>0</v>
      </c>
      <c r="L124" s="13">
        <f t="shared" si="155"/>
        <v>0</v>
      </c>
      <c r="M124" s="13">
        <f t="shared" si="155"/>
        <v>0</v>
      </c>
      <c r="N124" s="13">
        <f t="shared" si="155"/>
        <v>0</v>
      </c>
      <c r="O124" s="13">
        <f t="shared" si="155"/>
        <v>0</v>
      </c>
      <c r="P124" s="13">
        <f t="shared" si="155"/>
        <v>0</v>
      </c>
      <c r="Q124" s="13">
        <v>0</v>
      </c>
      <c r="R124" s="13">
        <v>0</v>
      </c>
      <c r="S124" s="13">
        <f t="shared" si="155"/>
        <v>0</v>
      </c>
      <c r="T124" s="13">
        <f t="shared" si="155"/>
        <v>0</v>
      </c>
    </row>
    <row r="125" spans="1:20" s="25" customFormat="1" ht="13.5" customHeight="1" x14ac:dyDescent="0.25">
      <c r="A125" s="14" t="s">
        <v>249</v>
      </c>
      <c r="B125" s="14" t="s">
        <v>250</v>
      </c>
      <c r="C125" s="15">
        <v>0</v>
      </c>
      <c r="D125" s="15">
        <f>+D126</f>
        <v>0</v>
      </c>
      <c r="E125" s="15">
        <f t="shared" ref="E125:T127" si="156">+E126</f>
        <v>0</v>
      </c>
      <c r="F125" s="15">
        <f t="shared" si="156"/>
        <v>0</v>
      </c>
      <c r="G125" s="15">
        <f t="shared" si="156"/>
        <v>0</v>
      </c>
      <c r="H125" s="15">
        <f t="shared" si="156"/>
        <v>0</v>
      </c>
      <c r="I125" s="15">
        <f t="shared" si="156"/>
        <v>0</v>
      </c>
      <c r="J125" s="15">
        <f t="shared" si="156"/>
        <v>0</v>
      </c>
      <c r="K125" s="15">
        <f t="shared" si="156"/>
        <v>0</v>
      </c>
      <c r="L125" s="15">
        <f t="shared" si="156"/>
        <v>0</v>
      </c>
      <c r="M125" s="15">
        <f t="shared" si="156"/>
        <v>0</v>
      </c>
      <c r="N125" s="15">
        <f t="shared" si="156"/>
        <v>0</v>
      </c>
      <c r="O125" s="15">
        <f t="shared" si="156"/>
        <v>0</v>
      </c>
      <c r="P125" s="15">
        <f t="shared" si="156"/>
        <v>0</v>
      </c>
      <c r="Q125" s="15">
        <v>0</v>
      </c>
      <c r="R125" s="15">
        <v>0</v>
      </c>
      <c r="S125" s="15">
        <f t="shared" si="156"/>
        <v>0</v>
      </c>
      <c r="T125" s="15">
        <f t="shared" si="156"/>
        <v>0</v>
      </c>
    </row>
    <row r="126" spans="1:20" s="25" customFormat="1" ht="13.5" customHeight="1" x14ac:dyDescent="0.25">
      <c r="A126" s="14" t="s">
        <v>251</v>
      </c>
      <c r="B126" s="14" t="s">
        <v>252</v>
      </c>
      <c r="C126" s="15">
        <v>0</v>
      </c>
      <c r="D126" s="15">
        <f>+D127</f>
        <v>0</v>
      </c>
      <c r="E126" s="15">
        <f t="shared" si="156"/>
        <v>0</v>
      </c>
      <c r="F126" s="15">
        <f t="shared" si="156"/>
        <v>0</v>
      </c>
      <c r="G126" s="15">
        <f t="shared" si="156"/>
        <v>0</v>
      </c>
      <c r="H126" s="15">
        <f t="shared" si="156"/>
        <v>0</v>
      </c>
      <c r="I126" s="15">
        <f t="shared" si="156"/>
        <v>0</v>
      </c>
      <c r="J126" s="15">
        <f t="shared" si="156"/>
        <v>0</v>
      </c>
      <c r="K126" s="15">
        <f t="shared" si="156"/>
        <v>0</v>
      </c>
      <c r="L126" s="15">
        <f t="shared" si="156"/>
        <v>0</v>
      </c>
      <c r="M126" s="15">
        <f t="shared" si="156"/>
        <v>0</v>
      </c>
      <c r="N126" s="15">
        <f t="shared" si="156"/>
        <v>0</v>
      </c>
      <c r="O126" s="15">
        <f t="shared" si="156"/>
        <v>0</v>
      </c>
      <c r="P126" s="15">
        <f t="shared" si="156"/>
        <v>0</v>
      </c>
      <c r="Q126" s="15">
        <v>0</v>
      </c>
      <c r="R126" s="15">
        <v>0</v>
      </c>
      <c r="S126" s="15">
        <f t="shared" si="156"/>
        <v>0</v>
      </c>
      <c r="T126" s="15">
        <f t="shared" si="156"/>
        <v>0</v>
      </c>
    </row>
    <row r="127" spans="1:20" s="25" customFormat="1" ht="13.5" customHeight="1" x14ac:dyDescent="0.25">
      <c r="A127" s="18" t="s">
        <v>253</v>
      </c>
      <c r="B127" s="18" t="s">
        <v>250</v>
      </c>
      <c r="C127" s="19">
        <v>0</v>
      </c>
      <c r="D127" s="19">
        <f>+D128</f>
        <v>0</v>
      </c>
      <c r="E127" s="19">
        <f t="shared" si="156"/>
        <v>0</v>
      </c>
      <c r="F127" s="19">
        <f t="shared" si="156"/>
        <v>0</v>
      </c>
      <c r="G127" s="19">
        <f t="shared" si="156"/>
        <v>0</v>
      </c>
      <c r="H127" s="19">
        <f t="shared" si="156"/>
        <v>0</v>
      </c>
      <c r="I127" s="19">
        <f t="shared" si="156"/>
        <v>0</v>
      </c>
      <c r="J127" s="19">
        <f t="shared" si="156"/>
        <v>0</v>
      </c>
      <c r="K127" s="19">
        <f t="shared" si="156"/>
        <v>0</v>
      </c>
      <c r="L127" s="19">
        <f t="shared" si="156"/>
        <v>0</v>
      </c>
      <c r="M127" s="19">
        <f t="shared" si="156"/>
        <v>0</v>
      </c>
      <c r="N127" s="19">
        <f t="shared" si="156"/>
        <v>0</v>
      </c>
      <c r="O127" s="19">
        <f t="shared" si="156"/>
        <v>0</v>
      </c>
      <c r="P127" s="19">
        <f t="shared" si="156"/>
        <v>0</v>
      </c>
      <c r="Q127" s="19">
        <v>0</v>
      </c>
      <c r="R127" s="19">
        <v>0</v>
      </c>
      <c r="S127" s="19">
        <f t="shared" si="156"/>
        <v>0</v>
      </c>
      <c r="T127" s="19">
        <f t="shared" si="156"/>
        <v>0</v>
      </c>
    </row>
    <row r="128" spans="1:20" ht="13.5" customHeight="1" x14ac:dyDescent="0.25">
      <c r="A128" s="2" t="s">
        <v>254</v>
      </c>
      <c r="B128" s="2" t="s">
        <v>255</v>
      </c>
      <c r="C128" s="3">
        <v>0</v>
      </c>
      <c r="D128" s="3">
        <v>0</v>
      </c>
      <c r="E128" s="3">
        <v>0</v>
      </c>
      <c r="F128" s="3">
        <v>0</v>
      </c>
      <c r="G128" s="3">
        <v>0</v>
      </c>
      <c r="H128" s="3">
        <v>0</v>
      </c>
      <c r="I128" s="3">
        <v>0</v>
      </c>
      <c r="J128" s="3">
        <v>0</v>
      </c>
      <c r="K128" s="3">
        <v>0</v>
      </c>
      <c r="L128" s="3">
        <v>0</v>
      </c>
      <c r="M128" s="3">
        <v>0</v>
      </c>
      <c r="N128" s="3">
        <v>0</v>
      </c>
      <c r="O128" s="3">
        <v>0</v>
      </c>
      <c r="P128" s="3">
        <v>0</v>
      </c>
      <c r="Q128" s="3">
        <v>0</v>
      </c>
      <c r="R128" s="3">
        <v>0</v>
      </c>
      <c r="S128" s="3">
        <v>0</v>
      </c>
      <c r="T128" s="3">
        <v>0</v>
      </c>
    </row>
    <row r="129" spans="1:21" s="25" customFormat="1" ht="13.5" customHeight="1" x14ac:dyDescent="0.25">
      <c r="A129" s="10" t="s">
        <v>256</v>
      </c>
      <c r="B129" s="10" t="s">
        <v>257</v>
      </c>
      <c r="C129" s="11">
        <v>0</v>
      </c>
      <c r="D129" s="11">
        <f>+D130</f>
        <v>0</v>
      </c>
      <c r="E129" s="11">
        <f t="shared" ref="E129:T130" si="157">+E130</f>
        <v>0</v>
      </c>
      <c r="F129" s="11">
        <f t="shared" si="157"/>
        <v>0</v>
      </c>
      <c r="G129" s="11">
        <f t="shared" si="157"/>
        <v>0</v>
      </c>
      <c r="H129" s="11">
        <f t="shared" si="157"/>
        <v>0</v>
      </c>
      <c r="I129" s="11">
        <f t="shared" si="157"/>
        <v>0</v>
      </c>
      <c r="J129" s="11">
        <f t="shared" si="157"/>
        <v>0</v>
      </c>
      <c r="K129" s="11">
        <f t="shared" si="157"/>
        <v>0</v>
      </c>
      <c r="L129" s="11">
        <f t="shared" si="157"/>
        <v>0</v>
      </c>
      <c r="M129" s="11">
        <f t="shared" si="157"/>
        <v>0</v>
      </c>
      <c r="N129" s="11">
        <f t="shared" si="157"/>
        <v>0</v>
      </c>
      <c r="O129" s="11">
        <f t="shared" si="157"/>
        <v>0</v>
      </c>
      <c r="P129" s="11">
        <f t="shared" si="157"/>
        <v>0</v>
      </c>
      <c r="Q129" s="11">
        <v>0</v>
      </c>
      <c r="R129" s="11">
        <v>0</v>
      </c>
      <c r="S129" s="11">
        <f t="shared" si="157"/>
        <v>0</v>
      </c>
      <c r="T129" s="11">
        <f t="shared" si="157"/>
        <v>0</v>
      </c>
    </row>
    <row r="130" spans="1:21" s="25" customFormat="1" ht="13.5" customHeight="1" x14ac:dyDescent="0.25">
      <c r="A130" s="9" t="s">
        <v>258</v>
      </c>
      <c r="B130" s="9" t="s">
        <v>257</v>
      </c>
      <c r="C130" s="13">
        <v>0</v>
      </c>
      <c r="D130" s="13">
        <f>+D131</f>
        <v>0</v>
      </c>
      <c r="E130" s="13">
        <f t="shared" si="157"/>
        <v>0</v>
      </c>
      <c r="F130" s="13">
        <f t="shared" si="157"/>
        <v>0</v>
      </c>
      <c r="G130" s="13">
        <f t="shared" si="157"/>
        <v>0</v>
      </c>
      <c r="H130" s="13">
        <f t="shared" si="157"/>
        <v>0</v>
      </c>
      <c r="I130" s="13">
        <f t="shared" si="157"/>
        <v>0</v>
      </c>
      <c r="J130" s="13">
        <f t="shared" si="157"/>
        <v>0</v>
      </c>
      <c r="K130" s="13">
        <f t="shared" si="157"/>
        <v>0</v>
      </c>
      <c r="L130" s="13">
        <f t="shared" si="157"/>
        <v>0</v>
      </c>
      <c r="M130" s="13">
        <f t="shared" si="157"/>
        <v>0</v>
      </c>
      <c r="N130" s="13">
        <f t="shared" si="157"/>
        <v>0</v>
      </c>
      <c r="O130" s="13">
        <f t="shared" si="157"/>
        <v>0</v>
      </c>
      <c r="P130" s="13">
        <f t="shared" si="157"/>
        <v>0</v>
      </c>
      <c r="Q130" s="13">
        <v>0</v>
      </c>
      <c r="R130" s="13">
        <v>0</v>
      </c>
      <c r="S130" s="13">
        <f t="shared" si="157"/>
        <v>0</v>
      </c>
      <c r="T130" s="13">
        <f t="shared" si="157"/>
        <v>0</v>
      </c>
    </row>
    <row r="131" spans="1:21" s="26" customFormat="1" ht="13.5" customHeight="1" x14ac:dyDescent="0.25">
      <c r="A131" s="5" t="s">
        <v>259</v>
      </c>
      <c r="B131" s="5" t="s">
        <v>260</v>
      </c>
      <c r="C131" s="6">
        <v>0</v>
      </c>
      <c r="D131" s="6">
        <v>0</v>
      </c>
      <c r="E131" s="6">
        <v>0</v>
      </c>
      <c r="F131" s="6">
        <v>0</v>
      </c>
      <c r="G131" s="6">
        <v>0</v>
      </c>
      <c r="H131" s="6">
        <v>0</v>
      </c>
      <c r="I131" s="6">
        <v>0</v>
      </c>
      <c r="J131" s="6">
        <v>0</v>
      </c>
      <c r="K131" s="6">
        <v>0</v>
      </c>
      <c r="L131" s="6">
        <v>0</v>
      </c>
      <c r="M131" s="6">
        <v>0</v>
      </c>
      <c r="N131" s="6">
        <v>0</v>
      </c>
      <c r="O131" s="6">
        <v>0</v>
      </c>
      <c r="P131" s="6">
        <v>0</v>
      </c>
      <c r="Q131" s="6">
        <v>0</v>
      </c>
      <c r="R131" s="6">
        <v>0</v>
      </c>
      <c r="S131" s="6">
        <v>0</v>
      </c>
      <c r="T131" s="6">
        <v>0</v>
      </c>
    </row>
    <row r="132" spans="1:21" s="25" customFormat="1" ht="13.5" customHeight="1" x14ac:dyDescent="0.25">
      <c r="A132" s="10" t="s">
        <v>261</v>
      </c>
      <c r="B132" s="10" t="s">
        <v>262</v>
      </c>
      <c r="C132" s="11">
        <v>120000000</v>
      </c>
      <c r="D132" s="11">
        <f>+D133</f>
        <v>120000000</v>
      </c>
      <c r="E132" s="11">
        <f t="shared" ref="E132:T133" si="158">+E133</f>
        <v>0</v>
      </c>
      <c r="F132" s="11">
        <f t="shared" si="158"/>
        <v>0</v>
      </c>
      <c r="G132" s="11">
        <f t="shared" si="158"/>
        <v>0</v>
      </c>
      <c r="H132" s="11">
        <f t="shared" si="158"/>
        <v>0</v>
      </c>
      <c r="I132" s="11">
        <f t="shared" si="158"/>
        <v>0</v>
      </c>
      <c r="J132" s="11">
        <f t="shared" si="158"/>
        <v>0</v>
      </c>
      <c r="K132" s="11">
        <f t="shared" si="158"/>
        <v>0</v>
      </c>
      <c r="L132" s="11">
        <f t="shared" si="158"/>
        <v>0</v>
      </c>
      <c r="M132" s="11">
        <f t="shared" si="158"/>
        <v>0</v>
      </c>
      <c r="N132" s="11">
        <f t="shared" si="158"/>
        <v>0</v>
      </c>
      <c r="O132" s="11">
        <f t="shared" si="158"/>
        <v>0</v>
      </c>
      <c r="P132" s="11">
        <f t="shared" si="158"/>
        <v>0</v>
      </c>
      <c r="Q132" s="11">
        <v>0</v>
      </c>
      <c r="R132" s="11">
        <v>0</v>
      </c>
      <c r="S132" s="11">
        <f t="shared" si="158"/>
        <v>120000000</v>
      </c>
      <c r="T132" s="11">
        <f t="shared" si="158"/>
        <v>0</v>
      </c>
    </row>
    <row r="133" spans="1:21" s="25" customFormat="1" ht="13.5" customHeight="1" x14ac:dyDescent="0.25">
      <c r="A133" s="9" t="s">
        <v>263</v>
      </c>
      <c r="B133" s="9" t="s">
        <v>264</v>
      </c>
      <c r="C133" s="13">
        <v>120000000</v>
      </c>
      <c r="D133" s="13">
        <f>+D134</f>
        <v>120000000</v>
      </c>
      <c r="E133" s="13">
        <f t="shared" si="158"/>
        <v>0</v>
      </c>
      <c r="F133" s="13">
        <f t="shared" si="158"/>
        <v>0</v>
      </c>
      <c r="G133" s="13">
        <f t="shared" si="158"/>
        <v>0</v>
      </c>
      <c r="H133" s="13">
        <f t="shared" si="158"/>
        <v>0</v>
      </c>
      <c r="I133" s="13">
        <f t="shared" si="158"/>
        <v>0</v>
      </c>
      <c r="J133" s="13">
        <f t="shared" si="158"/>
        <v>0</v>
      </c>
      <c r="K133" s="13">
        <f t="shared" si="158"/>
        <v>0</v>
      </c>
      <c r="L133" s="13">
        <f t="shared" si="158"/>
        <v>0</v>
      </c>
      <c r="M133" s="13">
        <f t="shared" si="158"/>
        <v>0</v>
      </c>
      <c r="N133" s="13">
        <f t="shared" si="158"/>
        <v>0</v>
      </c>
      <c r="O133" s="13">
        <f t="shared" si="158"/>
        <v>0</v>
      </c>
      <c r="P133" s="13">
        <f t="shared" si="158"/>
        <v>0</v>
      </c>
      <c r="Q133" s="13">
        <v>0</v>
      </c>
      <c r="R133" s="13">
        <v>0</v>
      </c>
      <c r="S133" s="13">
        <f t="shared" si="158"/>
        <v>120000000</v>
      </c>
      <c r="T133" s="13">
        <f t="shared" si="158"/>
        <v>0</v>
      </c>
    </row>
    <row r="134" spans="1:21" s="26" customFormat="1" ht="13.5" customHeight="1" x14ac:dyDescent="0.25">
      <c r="A134" s="5" t="s">
        <v>265</v>
      </c>
      <c r="B134" s="5" t="s">
        <v>266</v>
      </c>
      <c r="C134" s="6">
        <v>120000000</v>
      </c>
      <c r="D134" s="6">
        <v>120000000</v>
      </c>
      <c r="E134" s="6">
        <v>0</v>
      </c>
      <c r="F134" s="6">
        <v>0</v>
      </c>
      <c r="G134" s="6">
        <v>0</v>
      </c>
      <c r="H134" s="6">
        <v>0</v>
      </c>
      <c r="I134" s="6">
        <v>0</v>
      </c>
      <c r="J134" s="6">
        <v>0</v>
      </c>
      <c r="K134" s="6">
        <v>0</v>
      </c>
      <c r="L134" s="6">
        <v>0</v>
      </c>
      <c r="M134" s="6">
        <v>0</v>
      </c>
      <c r="N134" s="6">
        <v>0</v>
      </c>
      <c r="O134" s="6">
        <v>0</v>
      </c>
      <c r="P134" s="6">
        <v>0</v>
      </c>
      <c r="Q134" s="6">
        <v>0</v>
      </c>
      <c r="R134" s="6">
        <v>0</v>
      </c>
      <c r="S134" s="6">
        <v>120000000</v>
      </c>
      <c r="T134" s="6">
        <v>0</v>
      </c>
    </row>
    <row r="135" spans="1:21" s="25" customFormat="1" ht="13.5" customHeight="1" x14ac:dyDescent="0.25">
      <c r="A135" s="7" t="s">
        <v>267</v>
      </c>
      <c r="B135" s="7" t="s">
        <v>268</v>
      </c>
      <c r="C135" s="8">
        <v>351717</v>
      </c>
      <c r="D135" s="8">
        <f>+D136+D139</f>
        <v>351717</v>
      </c>
      <c r="E135" s="8">
        <f t="shared" ref="E135:T135" si="159">+E136+E139</f>
        <v>0</v>
      </c>
      <c r="F135" s="8">
        <f t="shared" si="159"/>
        <v>0</v>
      </c>
      <c r="G135" s="8">
        <f t="shared" si="159"/>
        <v>0</v>
      </c>
      <c r="H135" s="8">
        <f t="shared" si="159"/>
        <v>0</v>
      </c>
      <c r="I135" s="8">
        <f t="shared" si="159"/>
        <v>351717</v>
      </c>
      <c r="J135" s="8">
        <f t="shared" si="159"/>
        <v>351717</v>
      </c>
      <c r="K135" s="8">
        <f t="shared" si="159"/>
        <v>351717</v>
      </c>
      <c r="L135" s="8">
        <f t="shared" si="159"/>
        <v>351717</v>
      </c>
      <c r="M135" s="8">
        <f t="shared" si="159"/>
        <v>351717</v>
      </c>
      <c r="N135" s="8">
        <f t="shared" si="159"/>
        <v>351717</v>
      </c>
      <c r="O135" s="8">
        <f t="shared" si="159"/>
        <v>351717</v>
      </c>
      <c r="P135" s="8">
        <f t="shared" si="159"/>
        <v>351717</v>
      </c>
      <c r="Q135" s="8">
        <v>100</v>
      </c>
      <c r="R135" s="8">
        <v>100</v>
      </c>
      <c r="S135" s="8">
        <f t="shared" si="159"/>
        <v>0</v>
      </c>
      <c r="T135" s="8">
        <f t="shared" si="159"/>
        <v>0</v>
      </c>
    </row>
    <row r="136" spans="1:21" s="25" customFormat="1" ht="13.5" customHeight="1" x14ac:dyDescent="0.25">
      <c r="A136" s="10" t="s">
        <v>269</v>
      </c>
      <c r="B136" s="10" t="s">
        <v>270</v>
      </c>
      <c r="C136" s="11">
        <v>0</v>
      </c>
      <c r="D136" s="11">
        <f>+D137</f>
        <v>0</v>
      </c>
      <c r="E136" s="11">
        <f t="shared" ref="E136:T137" si="160">+E137</f>
        <v>0</v>
      </c>
      <c r="F136" s="11">
        <f t="shared" si="160"/>
        <v>0</v>
      </c>
      <c r="G136" s="11">
        <f t="shared" si="160"/>
        <v>0</v>
      </c>
      <c r="H136" s="11">
        <f t="shared" si="160"/>
        <v>0</v>
      </c>
      <c r="I136" s="11">
        <f t="shared" si="160"/>
        <v>0</v>
      </c>
      <c r="J136" s="11">
        <f t="shared" si="160"/>
        <v>0</v>
      </c>
      <c r="K136" s="11">
        <f t="shared" si="160"/>
        <v>0</v>
      </c>
      <c r="L136" s="11">
        <f t="shared" si="160"/>
        <v>0</v>
      </c>
      <c r="M136" s="11">
        <f t="shared" si="160"/>
        <v>0</v>
      </c>
      <c r="N136" s="11">
        <f t="shared" si="160"/>
        <v>0</v>
      </c>
      <c r="O136" s="11">
        <f t="shared" si="160"/>
        <v>0</v>
      </c>
      <c r="P136" s="11">
        <f t="shared" si="160"/>
        <v>0</v>
      </c>
      <c r="Q136" s="11">
        <v>0</v>
      </c>
      <c r="R136" s="11">
        <v>0</v>
      </c>
      <c r="S136" s="11">
        <f t="shared" si="160"/>
        <v>0</v>
      </c>
      <c r="T136" s="11">
        <f t="shared" si="160"/>
        <v>0</v>
      </c>
    </row>
    <row r="137" spans="1:21" s="25" customFormat="1" ht="13.5" customHeight="1" x14ac:dyDescent="0.25">
      <c r="A137" s="9" t="s">
        <v>271</v>
      </c>
      <c r="B137" s="9" t="s">
        <v>272</v>
      </c>
      <c r="C137" s="13">
        <v>0</v>
      </c>
      <c r="D137" s="13">
        <f>+D138</f>
        <v>0</v>
      </c>
      <c r="E137" s="13">
        <f t="shared" si="160"/>
        <v>0</v>
      </c>
      <c r="F137" s="13">
        <f t="shared" si="160"/>
        <v>0</v>
      </c>
      <c r="G137" s="13">
        <f t="shared" si="160"/>
        <v>0</v>
      </c>
      <c r="H137" s="13">
        <f t="shared" si="160"/>
        <v>0</v>
      </c>
      <c r="I137" s="13">
        <f t="shared" si="160"/>
        <v>0</v>
      </c>
      <c r="J137" s="13">
        <f t="shared" si="160"/>
        <v>0</v>
      </c>
      <c r="K137" s="13">
        <f t="shared" si="160"/>
        <v>0</v>
      </c>
      <c r="L137" s="13">
        <f t="shared" si="160"/>
        <v>0</v>
      </c>
      <c r="M137" s="13">
        <f t="shared" si="160"/>
        <v>0</v>
      </c>
      <c r="N137" s="13">
        <f t="shared" si="160"/>
        <v>0</v>
      </c>
      <c r="O137" s="13">
        <f t="shared" si="160"/>
        <v>0</v>
      </c>
      <c r="P137" s="13">
        <f t="shared" si="160"/>
        <v>0</v>
      </c>
      <c r="Q137" s="13">
        <v>0</v>
      </c>
      <c r="R137" s="13">
        <v>0</v>
      </c>
      <c r="S137" s="13">
        <f t="shared" si="160"/>
        <v>0</v>
      </c>
      <c r="T137" s="13">
        <f t="shared" si="160"/>
        <v>0</v>
      </c>
    </row>
    <row r="138" spans="1:21" s="26" customFormat="1" ht="13.5" customHeight="1" x14ac:dyDescent="0.25">
      <c r="A138" s="5" t="s">
        <v>273</v>
      </c>
      <c r="B138" s="5" t="s">
        <v>274</v>
      </c>
      <c r="C138" s="6">
        <v>0</v>
      </c>
      <c r="D138" s="6">
        <v>0</v>
      </c>
      <c r="E138" s="6">
        <v>0</v>
      </c>
      <c r="F138" s="6">
        <v>0</v>
      </c>
      <c r="G138" s="6">
        <v>0</v>
      </c>
      <c r="H138" s="6">
        <v>0</v>
      </c>
      <c r="I138" s="6">
        <v>0</v>
      </c>
      <c r="J138" s="6">
        <v>0</v>
      </c>
      <c r="K138" s="6">
        <v>0</v>
      </c>
      <c r="L138" s="6">
        <v>0</v>
      </c>
      <c r="M138" s="6">
        <v>0</v>
      </c>
      <c r="N138" s="6">
        <v>0</v>
      </c>
      <c r="O138" s="6">
        <v>0</v>
      </c>
      <c r="P138" s="6">
        <v>0</v>
      </c>
      <c r="Q138" s="6">
        <v>0</v>
      </c>
      <c r="R138" s="6">
        <v>0</v>
      </c>
      <c r="S138" s="6">
        <v>0</v>
      </c>
      <c r="T138" s="6">
        <v>0</v>
      </c>
    </row>
    <row r="139" spans="1:21" s="25" customFormat="1" ht="13.5" customHeight="1" x14ac:dyDescent="0.25">
      <c r="A139" s="10" t="s">
        <v>275</v>
      </c>
      <c r="B139" s="10" t="s">
        <v>276</v>
      </c>
      <c r="C139" s="11">
        <v>351717</v>
      </c>
      <c r="D139" s="11">
        <f>+D140+D141</f>
        <v>351717</v>
      </c>
      <c r="E139" s="11">
        <f t="shared" ref="E139:T139" si="161">+E140+E141</f>
        <v>0</v>
      </c>
      <c r="F139" s="11">
        <f t="shared" si="161"/>
        <v>0</v>
      </c>
      <c r="G139" s="11">
        <f t="shared" si="161"/>
        <v>0</v>
      </c>
      <c r="H139" s="11">
        <f t="shared" si="161"/>
        <v>0</v>
      </c>
      <c r="I139" s="11">
        <f t="shared" si="161"/>
        <v>351717</v>
      </c>
      <c r="J139" s="11">
        <f t="shared" si="161"/>
        <v>351717</v>
      </c>
      <c r="K139" s="11">
        <f t="shared" si="161"/>
        <v>351717</v>
      </c>
      <c r="L139" s="11">
        <f t="shared" si="161"/>
        <v>351717</v>
      </c>
      <c r="M139" s="11">
        <f t="shared" si="161"/>
        <v>351717</v>
      </c>
      <c r="N139" s="11">
        <f t="shared" si="161"/>
        <v>351717</v>
      </c>
      <c r="O139" s="11">
        <f t="shared" si="161"/>
        <v>351717</v>
      </c>
      <c r="P139" s="11">
        <f t="shared" si="161"/>
        <v>351717</v>
      </c>
      <c r="Q139" s="11">
        <v>100</v>
      </c>
      <c r="R139" s="11">
        <v>100</v>
      </c>
      <c r="S139" s="11">
        <f t="shared" si="161"/>
        <v>0</v>
      </c>
      <c r="T139" s="11">
        <f t="shared" si="161"/>
        <v>0</v>
      </c>
    </row>
    <row r="140" spans="1:21" s="26" customFormat="1" ht="13.5" customHeight="1" x14ac:dyDescent="0.25">
      <c r="A140" s="5" t="s">
        <v>277</v>
      </c>
      <c r="B140" s="5" t="s">
        <v>278</v>
      </c>
      <c r="C140" s="6">
        <v>342504</v>
      </c>
      <c r="D140" s="6">
        <v>342504</v>
      </c>
      <c r="E140" s="6">
        <v>0</v>
      </c>
      <c r="F140" s="6">
        <v>0</v>
      </c>
      <c r="G140" s="6">
        <v>0</v>
      </c>
      <c r="H140" s="6">
        <v>0</v>
      </c>
      <c r="I140" s="6">
        <v>342504</v>
      </c>
      <c r="J140" s="6">
        <v>342504</v>
      </c>
      <c r="K140" s="6">
        <v>342504</v>
      </c>
      <c r="L140" s="6">
        <v>342504</v>
      </c>
      <c r="M140" s="6">
        <v>342504</v>
      </c>
      <c r="N140" s="6">
        <v>342504</v>
      </c>
      <c r="O140" s="6">
        <v>342504</v>
      </c>
      <c r="P140" s="6">
        <v>342504</v>
      </c>
      <c r="Q140" s="6">
        <v>100</v>
      </c>
      <c r="R140" s="6">
        <v>100</v>
      </c>
      <c r="S140" s="6">
        <v>0</v>
      </c>
      <c r="T140" s="6">
        <v>0</v>
      </c>
    </row>
    <row r="141" spans="1:21" s="26" customFormat="1" ht="13.5" customHeight="1" x14ac:dyDescent="0.25">
      <c r="A141" s="5" t="s">
        <v>279</v>
      </c>
      <c r="B141" s="5" t="s">
        <v>280</v>
      </c>
      <c r="C141" s="6">
        <v>9213</v>
      </c>
      <c r="D141" s="6">
        <v>9213</v>
      </c>
      <c r="E141" s="6">
        <v>0</v>
      </c>
      <c r="F141" s="6">
        <v>0</v>
      </c>
      <c r="G141" s="6">
        <v>0</v>
      </c>
      <c r="H141" s="6">
        <v>0</v>
      </c>
      <c r="I141" s="6">
        <v>9213</v>
      </c>
      <c r="J141" s="6">
        <v>9213</v>
      </c>
      <c r="K141" s="6">
        <v>9213</v>
      </c>
      <c r="L141" s="6">
        <v>9213</v>
      </c>
      <c r="M141" s="6">
        <v>9213</v>
      </c>
      <c r="N141" s="6">
        <v>9213</v>
      </c>
      <c r="O141" s="6">
        <v>9213</v>
      </c>
      <c r="P141" s="6">
        <v>9213</v>
      </c>
      <c r="Q141" s="6">
        <v>100</v>
      </c>
      <c r="R141" s="6">
        <v>100</v>
      </c>
      <c r="S141" s="6">
        <v>0</v>
      </c>
      <c r="T141" s="6">
        <v>0</v>
      </c>
    </row>
    <row r="142" spans="1:21" s="25" customFormat="1" ht="13.5" customHeight="1" x14ac:dyDescent="0.25">
      <c r="A142" s="7" t="s">
        <v>281</v>
      </c>
      <c r="B142" s="7" t="s">
        <v>282</v>
      </c>
      <c r="C142" s="8">
        <v>0</v>
      </c>
      <c r="D142" s="8">
        <v>0</v>
      </c>
      <c r="E142" s="8">
        <v>0</v>
      </c>
      <c r="F142" s="8">
        <v>0</v>
      </c>
      <c r="G142" s="8">
        <v>0</v>
      </c>
      <c r="H142" s="8">
        <v>0</v>
      </c>
      <c r="I142" s="8">
        <v>0</v>
      </c>
      <c r="J142" s="8">
        <v>0</v>
      </c>
      <c r="K142" s="8">
        <v>0</v>
      </c>
      <c r="L142" s="8">
        <v>0</v>
      </c>
      <c r="M142" s="8">
        <v>0</v>
      </c>
      <c r="N142" s="8">
        <v>0</v>
      </c>
      <c r="O142" s="8">
        <v>0</v>
      </c>
      <c r="P142" s="8">
        <v>0</v>
      </c>
      <c r="Q142" s="8">
        <v>0</v>
      </c>
      <c r="R142" s="8">
        <v>0</v>
      </c>
      <c r="S142" s="8">
        <v>0</v>
      </c>
      <c r="T142" s="8">
        <v>0</v>
      </c>
    </row>
    <row r="143" spans="1:21" s="25" customFormat="1" ht="13.5" customHeight="1" x14ac:dyDescent="0.25">
      <c r="A143" s="4" t="s">
        <v>283</v>
      </c>
      <c r="B143" s="27"/>
      <c r="C143" s="22">
        <v>289234190000</v>
      </c>
      <c r="D143" s="22">
        <f>D8</f>
        <v>289234190000</v>
      </c>
      <c r="E143" s="22">
        <f t="shared" ref="E143:T143" si="162">E8</f>
        <v>219548228238.55002</v>
      </c>
      <c r="F143" s="22">
        <f t="shared" si="162"/>
        <v>155390886894.39999</v>
      </c>
      <c r="G143" s="22">
        <f t="shared" si="162"/>
        <v>45861511074.410004</v>
      </c>
      <c r="H143" s="22">
        <f t="shared" si="162"/>
        <v>45086714897.410004</v>
      </c>
      <c r="I143" s="22">
        <f t="shared" si="162"/>
        <v>1569199594.6199999</v>
      </c>
      <c r="J143" s="22">
        <f t="shared" si="162"/>
        <v>6425007364.6199999</v>
      </c>
      <c r="K143" s="22">
        <f t="shared" si="162"/>
        <v>17833626495.119999</v>
      </c>
      <c r="L143" s="22">
        <f t="shared" si="162"/>
        <v>17407556024.720001</v>
      </c>
      <c r="M143" s="22">
        <f t="shared" si="162"/>
        <v>221117427833.17001</v>
      </c>
      <c r="N143" s="22">
        <f t="shared" si="162"/>
        <v>161815894259.01999</v>
      </c>
      <c r="O143" s="22">
        <f t="shared" si="162"/>
        <v>63695137569.529999</v>
      </c>
      <c r="P143" s="22">
        <f t="shared" si="162"/>
        <v>62494270922.129997</v>
      </c>
      <c r="Q143" s="22">
        <v>55.945999999999998</v>
      </c>
      <c r="R143" s="22">
        <v>21.606999999999999</v>
      </c>
      <c r="S143" s="22">
        <f t="shared" si="162"/>
        <v>68116762166.830002</v>
      </c>
      <c r="T143" s="22">
        <f t="shared" si="162"/>
        <v>99321623336.889999</v>
      </c>
    </row>
    <row r="144" spans="1:21" x14ac:dyDescent="0.25">
      <c r="A144" s="30"/>
      <c r="B144" s="30"/>
      <c r="C144" s="30"/>
      <c r="D144" s="30"/>
      <c r="E144" s="30"/>
      <c r="F144" s="30"/>
      <c r="G144" s="30"/>
      <c r="H144" s="30"/>
      <c r="I144" s="30"/>
      <c r="J144" s="30"/>
      <c r="K144" s="30"/>
      <c r="L144" s="30"/>
      <c r="M144" s="30"/>
      <c r="N144" s="30"/>
      <c r="O144" s="30"/>
      <c r="P144" s="30"/>
      <c r="S144" s="30"/>
      <c r="T144" s="30"/>
      <c r="U144" s="30"/>
    </row>
  </sheetData>
  <sortState xmlns:xlrd2="http://schemas.microsoft.com/office/spreadsheetml/2017/richdata2" ref="A7:T143">
    <sortCondition ref="A8:A142"/>
  </sortState>
  <mergeCells count="13">
    <mergeCell ref="B2:T2"/>
    <mergeCell ref="B3:T3"/>
    <mergeCell ref="B4:T4"/>
    <mergeCell ref="T6:T7"/>
    <mergeCell ref="A6:A7"/>
    <mergeCell ref="B6:B7"/>
    <mergeCell ref="C6:C7"/>
    <mergeCell ref="D6:D7"/>
    <mergeCell ref="S6:S7"/>
    <mergeCell ref="Q6:R6"/>
    <mergeCell ref="E6:H6"/>
    <mergeCell ref="I6:L6"/>
    <mergeCell ref="M6:P6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2925D9E59B82D4FA1BE4953E696CE00" ma:contentTypeVersion="7" ma:contentTypeDescription="Crear nuevo documento." ma:contentTypeScope="" ma:versionID="06a4b32c60df208c6719b99d2e57e3ec">
  <xsd:schema xmlns:xsd="http://www.w3.org/2001/XMLSchema" xmlns:xs="http://www.w3.org/2001/XMLSchema" xmlns:p="http://schemas.microsoft.com/office/2006/metadata/properties" xmlns:ns2="a89a2212-8ffe-4f56-88b2-5e2fabe15bb8" xmlns:ns3="5b63cd12-9a8a-4e54-be72-90651e442c90" xmlns:ns4="d6f6a5a1-e836-4124-b377-bd35d67cc6ca" targetNamespace="http://schemas.microsoft.com/office/2006/metadata/properties" ma:root="true" ma:fieldsID="1ae6f5d96215e9dd3c927466a6aea79a" ns2:_="" ns3:_="" ns4:_="">
    <xsd:import namespace="a89a2212-8ffe-4f56-88b2-5e2fabe15bb8"/>
    <xsd:import namespace="5b63cd12-9a8a-4e54-be72-90651e442c90"/>
    <xsd:import namespace="d6f6a5a1-e836-4124-b377-bd35d67cc6ca"/>
    <xsd:element name="properties">
      <xsd:complexType>
        <xsd:sequence>
          <xsd:element name="documentManagement">
            <xsd:complexType>
              <xsd:all>
                <xsd:element ref="ns2:Descripci_x00f3_n" minOccurs="0"/>
                <xsd:element ref="ns2:Fecha_x0020_de_x0020_publicaci_x00f3_n" minOccurs="0"/>
                <xsd:element ref="ns2:A_x00f1_o" minOccurs="0"/>
                <xsd:element ref="ns2:Fecha" minOccurs="0"/>
                <xsd:element ref="ns3:SharedWithUsers" minOccurs="0"/>
                <xsd:element ref="ns4:rw6b" minOccurs="0"/>
                <xsd:element ref="ns4:mubg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9a2212-8ffe-4f56-88b2-5e2fabe15bb8" elementFormDefault="qualified">
    <xsd:import namespace="http://schemas.microsoft.com/office/2006/documentManagement/types"/>
    <xsd:import namespace="http://schemas.microsoft.com/office/infopath/2007/PartnerControls"/>
    <xsd:element name="Descripci_x00f3_n" ma:index="8" nillable="true" ma:displayName="Descripción" ma:internalName="Descripci_x00f3_n">
      <xsd:simpleType>
        <xsd:restriction base="dms:Note">
          <xsd:maxLength value="255"/>
        </xsd:restriction>
      </xsd:simpleType>
    </xsd:element>
    <xsd:element name="Fecha_x0020_de_x0020_publicaci_x00f3_n" ma:index="9" nillable="true" ma:displayName="Fecha de publicación" ma:format="DateOnly" ma:internalName="Fecha_x0020_de_x0020_publicaci_x00f3_n">
      <xsd:simpleType>
        <xsd:restriction base="dms:DateTime"/>
      </xsd:simpleType>
    </xsd:element>
    <xsd:element name="A_x00f1_o" ma:index="10" nillable="true" ma:displayName="Añol" ma:internalName="A_x00f1_o">
      <xsd:simpleType>
        <xsd:restriction base="dms:Note">
          <xsd:maxLength value="255"/>
        </xsd:restriction>
      </xsd:simpleType>
    </xsd:element>
    <xsd:element name="Fecha" ma:index="11" nillable="true" ma:displayName="Mesl" ma:internalName="Fecha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63cd12-9a8a-4e54-be72-90651e442c90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f6a5a1-e836-4124-b377-bd35d67cc6ca" elementFormDefault="qualified">
    <xsd:import namespace="http://schemas.microsoft.com/office/2006/documentManagement/types"/>
    <xsd:import namespace="http://schemas.microsoft.com/office/infopath/2007/PartnerControls"/>
    <xsd:element name="rw6b" ma:index="13" nillable="true" ma:displayName="Año" ma:internalName="rw6b">
      <xsd:simpleType>
        <xsd:restriction base="dms:Number"/>
      </xsd:simpleType>
    </xsd:element>
    <xsd:element name="mubg" ma:index="14" nillable="true" ma:displayName="Mes" ma:internalName="mubg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w6b xmlns="d6f6a5a1-e836-4124-b377-bd35d67cc6ca">2025</rw6b>
    <Descripci_x00f3_n xmlns="a89a2212-8ffe-4f56-88b2-5e2fabe15bb8" xsi:nil="true"/>
    <Fecha_x0020_de_x0020_publicaci_x00f3_n xmlns="a89a2212-8ffe-4f56-88b2-5e2fabe15bb8" xsi:nil="true"/>
    <mubg xmlns="d6f6a5a1-e836-4124-b377-bd35d67cc6ca">6</mubg>
    <A_x00f1_o xmlns="a89a2212-8ffe-4f56-88b2-5e2fabe15bb8" xsi:nil="true"/>
    <Fecha xmlns="a89a2212-8ffe-4f56-88b2-5e2fabe15bb8" xsi:nil="true"/>
  </documentManagement>
</p:properties>
</file>

<file path=customXml/itemProps1.xml><?xml version="1.0" encoding="utf-8"?>
<ds:datastoreItem xmlns:ds="http://schemas.openxmlformats.org/officeDocument/2006/customXml" ds:itemID="{41C69AF9-1713-4320-8430-F6DF86359E29}"/>
</file>

<file path=customXml/itemProps2.xml><?xml version="1.0" encoding="utf-8"?>
<ds:datastoreItem xmlns:ds="http://schemas.openxmlformats.org/officeDocument/2006/customXml" ds:itemID="{2F8AEF6A-617E-4259-8D91-71E2AED82A13}"/>
</file>

<file path=customXml/itemProps3.xml><?xml version="1.0" encoding="utf-8"?>
<ds:datastoreItem xmlns:ds="http://schemas.openxmlformats.org/officeDocument/2006/customXml" ds:itemID="{C9B8162B-BF3B-4F25-97FC-FAF7E000564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Ejec Ingresos Junio 2025</vt:lpstr>
      <vt:lpstr>Ejec Gastos Junio 2025</vt:lpstr>
      <vt:lpstr>'Ejec Ingresos Junio 2025'!page\x2dtotal</vt:lpstr>
      <vt:lpstr>page\x2dtotal</vt:lpstr>
      <vt:lpstr>'Ejec Ingresos Junio 2025'!page\x2dtotal\x2dmaster0</vt:lpstr>
      <vt:lpstr>page\x2dtotal\x2dmaster0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2025-08-01T22:33:37Z</dcterms:created>
  <dcterms:modified xsi:type="dcterms:W3CDTF">2025-08-12T22:25:35Z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0x01010032925D9E59B82D4FA1BE4953E696CE00</vt:lpwstr>
  </property>
</Properties>
</file>