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https://eadres-my.sharepoint.com/personal/norela_briceno_adres_gov_co/Documents/Documents/Plan de Acción Integrado/Plan de Acción 2024/"/>
    </mc:Choice>
  </mc:AlternateContent>
  <xr:revisionPtr revIDLastSave="3921" documentId="8_{F9AD91A9-F847-4360-B6CB-6A0DA54D3192}" xr6:coauthVersionLast="47" xr6:coauthVersionMax="47" xr10:uidLastSave="{66244322-1B79-46BE-826A-32587BC2D66D}"/>
  <bookViews>
    <workbookView xWindow="-120" yWindow="-120" windowWidth="29040" windowHeight="15720" firstSheet="1" activeTab="1" xr2:uid="{00000000-000D-0000-FFFF-FFFF00000000}"/>
  </bookViews>
  <sheets>
    <sheet name="Funciones" sheetId="6" state="hidden" r:id="rId1"/>
    <sheet name="Plan de Accion Anual - PAIA" sheetId="1" r:id="rId2"/>
    <sheet name="Diccionario de datos" sheetId="2" r:id="rId3"/>
    <sheet name="Listas" sheetId="4" r:id="rId4"/>
    <sheet name="Funciones por Dependencia" sheetId="7" state="hidden" r:id="rId5"/>
  </sheets>
  <externalReferences>
    <externalReference r:id="rId6"/>
  </externalReferences>
  <definedNames>
    <definedName name="_xlnm._FilterDatabase" localSheetId="1" hidden="1">'Plan de Accion Anual - PAIA'!$A$9:$AJ$337</definedName>
    <definedName name="ComCinco">Listas!$S$3:$S$7</definedName>
    <definedName name="ComCuatro">Listas!$Q$3:$Q$7</definedName>
    <definedName name="ComDos">Listas!$M$3</definedName>
    <definedName name="Componentes">Listas!$H$2:$H$8</definedName>
    <definedName name="ComSeis">Listas!$U$3</definedName>
    <definedName name="ComTres">Listas!$O$3:$O$6</definedName>
    <definedName name="ComUno">Listas!$K$3:$K$7</definedName>
    <definedName name="DAF">Listas!$Z$7:$Z$13</definedName>
    <definedName name="Dependencia">Listas!$W$2:$W$10</definedName>
    <definedName name="DG">Listas!$Z$6</definedName>
    <definedName name="DGRFS">Listas!$Z$14:$Z$15</definedName>
    <definedName name="DGTIC">Listas!$Z$2:$Z$3</definedName>
    <definedName name="Dirección_Administrativa_y_Financiera">Funciones!$B$2:$AA$2</definedName>
    <definedName name="DLYG">Listas!$Z$16:$Z$18</definedName>
    <definedName name="DOP">Listas!$Z$16:$Z$18</definedName>
    <definedName name="Lideres">Listas!$AA$2:$AA$10</definedName>
    <definedName name="NA">Listas!$H$8</definedName>
    <definedName name="OAJ">Listas!$Z$19</definedName>
    <definedName name="OAPCR">Listas!$Z$4:$Z$5</definedName>
    <definedName name="ObjCinco">Listas!#REF!</definedName>
    <definedName name="ObjCuatro">Listas!#REF!</definedName>
    <definedName name="ObjDiez">Listas!#REF!</definedName>
    <definedName name="ObjDos">Listas!#REF!</definedName>
    <definedName name="ObjNueve">Listas!#REF!</definedName>
    <definedName name="ObjOcho">Listas!#REF!</definedName>
    <definedName name="ObjSeis">Listas!#REF!</definedName>
    <definedName name="ObjSiete">Listas!#REF!</definedName>
    <definedName name="ObjTres">Listas!#REF!</definedName>
    <definedName name="ObjUno">Listas!#REF!</definedName>
    <definedName name="OCI">Listas!$Z$20</definedName>
    <definedName name="PerCuatro">Listas!$E$11</definedName>
    <definedName name="PerDos">Listas!$E$5:$E$9</definedName>
    <definedName name="Perspectiva">Listas!$A$2:$A$5</definedName>
    <definedName name="PerTres">Listas!$E$10</definedName>
    <definedName name="PerUno">Listas!$E$2:$E$4</definedName>
    <definedName name="UsuariosEureka">Listas!#REF!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9" roundtripDataSignature="AMtx7mgI14nFaIvt5ZGdf03hS/jwwtbcfg=="/>
    </ext>
  </extLst>
</workbook>
</file>

<file path=xl/calcChain.xml><?xml version="1.0" encoding="utf-8"?>
<calcChain xmlns="http://schemas.openxmlformats.org/spreadsheetml/2006/main">
  <c r="A37" i="7" l="1"/>
  <c r="A36" i="7"/>
  <c r="A35" i="7"/>
  <c r="A34" i="7"/>
  <c r="A33" i="7"/>
  <c r="A32" i="7"/>
  <c r="A31" i="7"/>
  <c r="A30" i="7"/>
  <c r="A29" i="7"/>
  <c r="A28" i="7"/>
  <c r="A27" i="7"/>
  <c r="A25" i="7"/>
  <c r="A26" i="7"/>
  <c r="A24" i="7"/>
  <c r="A23" i="7"/>
  <c r="A22" i="7"/>
  <c r="A21" i="7"/>
  <c r="A20" i="7"/>
  <c r="A19" i="7"/>
  <c r="A18" i="7"/>
  <c r="A17" i="7"/>
  <c r="A16" i="7"/>
  <c r="A15" i="7"/>
  <c r="A14" i="7"/>
  <c r="A13" i="7"/>
  <c r="A12" i="7"/>
  <c r="D37" i="7"/>
  <c r="D36" i="7"/>
  <c r="D35" i="7"/>
  <c r="D34" i="7"/>
  <c r="D33" i="7"/>
  <c r="D32" i="7"/>
  <c r="D31" i="7"/>
  <c r="D30" i="7"/>
  <c r="D29" i="7"/>
  <c r="D28" i="7"/>
  <c r="D27" i="7"/>
  <c r="D26" i="7"/>
  <c r="D25" i="7"/>
  <c r="D24" i="7"/>
  <c r="D23" i="7"/>
  <c r="D22" i="7"/>
  <c r="D21" i="7"/>
  <c r="D20" i="7"/>
  <c r="D19" i="7"/>
  <c r="D18" i="7"/>
  <c r="D17" i="7"/>
  <c r="D16" i="7"/>
  <c r="D15" i="7"/>
  <c r="D14" i="7"/>
  <c r="D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tc={BD11CD51-5B60-4821-B405-AC1A414EF712}</author>
    <author>Fernando Jose Velasquez Avila</author>
    <author>tc={41E1E34A-EADC-447B-B4CD-789DE4C36F8B}</author>
    <author>tc={B6D1AB94-80C3-4D7C-B295-64E62B755EB4}</author>
    <author>tc={89693946-B02D-4066-B4BD-C733B2536C41}</author>
    <author>tc={1163F75B-944D-4B55-AD93-405A860E3D35}</author>
  </authors>
  <commentList>
    <comment ref="K78" authorId="0" shapeId="0" xr:uid="{BD11CD51-5B60-4821-B405-AC1A414EF712}">
      <text>
        <t>[Comentario encadenado]
Su versión de Excel le permite leer este comentario encadenado; sin embargo, las ediciones que se apliquen se quitarán si el archivo se abre en una versión más reciente de Excel. Más información: https://go.microsoft.com/fwlink/?linkid=870924
Comentario:
    Se sugiere: Revisar,analizar el material propuesto por la Dirección Administrativa y Financiera del lenguaje incluyentes  para realizar la respectiva  publicación en la página web.</t>
      </text>
    </comment>
    <comment ref="L78" authorId="1" shapeId="0" xr:uid="{F29AF541-000D-462A-9696-E88F8E6AD1E2}">
      <text>
        <r>
          <rPr>
            <b/>
            <sz val="9"/>
            <color rgb="FF000000"/>
            <rFont val="Tahoma"/>
            <family val="2"/>
          </rPr>
          <t xml:space="preserve">Fernando:
</t>
        </r>
        <r>
          <rPr>
            <b/>
            <sz val="9"/>
            <color rgb="FF000000"/>
            <rFont val="Tahoma"/>
            <family val="2"/>
          </rPr>
          <t>Las reuniones son el medio, no el fin. Por favor replantear para que genere un valor agregado a la estrategia. "diseñar, revisar, publicar los contenidos en lenguas nativas..."</t>
        </r>
      </text>
    </comment>
    <comment ref="V78" authorId="1" shapeId="0" xr:uid="{A0C6AC2C-3B62-4DDC-8822-3DB18C5110AF}">
      <text>
        <r>
          <rPr>
            <b/>
            <sz val="9"/>
            <color indexed="81"/>
            <rFont val="Tahoma"/>
            <family val="2"/>
          </rPr>
          <t>Fernando:
Se baja a 20% para que el equipo de atención al ciudadano sume el restante 8=% con sus actividades</t>
        </r>
      </text>
    </comment>
    <comment ref="L113" authorId="1" shapeId="0" xr:uid="{3E5A8F8A-8294-47D0-93BB-FEAA077C591E}">
      <text>
        <r>
          <rPr>
            <b/>
            <sz val="9"/>
            <color rgb="FF000000"/>
            <rFont val="Tahoma"/>
            <family val="2"/>
          </rPr>
          <t xml:space="preserve">Fernando:
</t>
        </r>
        <r>
          <rPr>
            <b/>
            <sz val="9"/>
            <color rgb="FF000000"/>
            <rFont val="Tahoma"/>
            <family val="2"/>
          </rPr>
          <t>Se propone la actividad de la fila siguiente</t>
        </r>
      </text>
    </comment>
    <comment ref="M113" authorId="1" shapeId="0" xr:uid="{6B204D56-412B-4CF4-AA18-4080CCC3D61A}">
      <text>
        <r>
          <rPr>
            <b/>
            <sz val="9"/>
            <color rgb="FF000000"/>
            <rFont val="Tahoma"/>
            <family val="2"/>
          </rPr>
          <t xml:space="preserve">Fernando 
</t>
        </r>
        <r>
          <rPr>
            <b/>
            <sz val="9"/>
            <color rgb="FF000000"/>
            <rFont val="Tahoma"/>
            <family val="2"/>
          </rPr>
          <t>Tomar ayuda los entregables de la pasada audiencia</t>
        </r>
        <r>
          <rPr>
            <sz val="9"/>
            <color rgb="FF000000"/>
            <rFont val="Tahoma"/>
            <family val="2"/>
          </rPr>
          <t xml:space="preserve">
</t>
        </r>
      </text>
    </comment>
    <comment ref="R203" authorId="2" shapeId="0" xr:uid="{41E1E34A-EADC-447B-B4CD-789DE4C36F8B}">
      <text>
        <t>[Comentario encadenado]
Su versión de Excel le permite leer este comentario encadenado; sin embargo, las ediciones que se apliquen se quitarán si el archivo se abre en una versión más reciente de Excel. Más información: https://go.microsoft.com/fwlink/?linkid=870924
Comentario:
    5 dh de revisión, ajustes y aprobación</t>
      </text>
    </comment>
    <comment ref="E232" authorId="3" shapeId="0" xr:uid="{B6D1AB94-80C3-4D7C-B295-64E62B755EB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 ref="L232" authorId="4" shapeId="0" xr:uid="{89693946-B02D-4066-B4BD-C733B2536C41}">
      <text>
        <t>[Comentario encadenado]
Su versión de Excel le permite leer este comentario encadenado; sin embargo, las ediciones que se apliquen se quitarán si el archivo se abre en una versión más reciente de Excel. Más información: https://go.microsoft.com/fwlink/?linkid=870924
Comentario:
    Actividades entre dos personas y en espera lograr 3 para atender Gob Datos</t>
      </text>
    </comment>
    <comment ref="E233" authorId="5" shapeId="0" xr:uid="{1163F75B-944D-4B55-AD93-405A860E3D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4.2.1. Levantamiento de los flujos de información 
Los flujos de información describen cómo la información se va moviendo a través de los procesos, sistemas de información o fuentes de almacenamiento </t>
      </text>
    </comment>
  </commentList>
  <extLst>
    <ext xmlns:r="http://schemas.openxmlformats.org/officeDocument/2006/relationships" uri="GoogleSheetsCustomDataVersion1">
      <go:sheetsCustomData xmlns:go="http://customooxmlschemas.google.com/" r:id="rId1" roundtripDataSignature="AMtx7mgHgCaEm2z8aYL4bcl9JXkos//xhA=="/>
    </ext>
  </extLst>
</comments>
</file>

<file path=xl/sharedStrings.xml><?xml version="1.0" encoding="utf-8"?>
<sst xmlns="http://schemas.openxmlformats.org/spreadsheetml/2006/main" count="10615" uniqueCount="1617">
  <si>
    <t>Dirección Administrativa y Financiera</t>
  </si>
  <si>
    <t>1. Asistir al Director General de la ADRES en la determinación de las políticas, objetivos y estrategias relacionadas con la administración de la Entidad</t>
  </si>
  <si>
    <t>2. Dirigir la ejecución de los programas y actividades relacionadas con los asuntos, financieros, contables, gestión del talento humano, contratación pública, servicios administrativos, gestión documental, correspondencia y notificaciones de la Entidad,</t>
  </si>
  <si>
    <t>3. Implementar la política de empleo público e impartir los lineamientos para la adecuada administración del talento humano de la ADRES.</t>
  </si>
  <si>
    <t>4. Dirigir, programar, coordinar y ejecutar las actividades de administración de personal, seguridad industrial y relaciones laborales del personal y realizar los programas de selección, inducción, capacitación y hacer seguimiento al desempeño laboral de tos servidores de acuerdo con las políticas de la Entidad y fas normas legales vigentes establecidas sobre la materia.</t>
  </si>
  <si>
    <t>5. Dirigir y coordinar los estudios técnicos requeridos para modificar la estructura interna y la planta de personal de la ADRES</t>
  </si>
  <si>
    <t>6. Mantener actualizado el manual de funciones, requisitos y competencias de la ADRES</t>
  </si>
  <si>
    <t>7. Preparar y presentar en coordinación con la Dirección de Gestión de los Recursos Financieros de Salud y la Oficina Asesora de Planeación y Control de Riesgos, el Anteproyecto Anual de Presupuesto de los recursos propios para el funcionamiento de la entidad, de acuerdo con las directrices que imparta el Ministerio de Hacienda y Crédito Público, el Departamento Nacional de Planeación y el Director General de la ADRES</t>
  </si>
  <si>
    <t>8. Elaborar y presentar el Programa Anual de Caja (PAC) de los recursos propios del funcionamiento de la entidad, de acuerdo con las normas legales vigentes y las políticas establecidas por el Ministerio de Hacienda y Crédito Público y solicitar el PAC mensual.</t>
  </si>
  <si>
    <t>9. Distribuir el presupuesto de funcionamiento; coordinar y controlar la elaboración y trámite de las solicitudes de adición, modificación y traslados presupuestales; controlar la ejecución del presupuesto, y efectuar los trámites presupuestales requeridos para la ejecución de los recursos de funcionamiento de la Entidad, de conformidad con la normativa vigente.</t>
  </si>
  <si>
    <t>10. Llevar la contabilidad general de acuerdo con normas legales; elaborar los estados financieros de los recursos propios del funcionamiento de la Entidad; y elaborar la rendición de la cuenta anual con destino a las entidades competentes, de acuerdo con los lineamientos impartidos por dichas entidades,</t>
  </si>
  <si>
    <t>11. Administrar y controlar el manejo de las cuentas bancarias y caja menor que se creen en la Entidad para el manejo de los recursos de funcionamiento.</t>
  </si>
  <si>
    <t>12. Responder por la presentación oportuna de las declaraciones sobre información tributaria que solicite la Dirección de impuestos y Aduanas Nacionales  DIAN sobre los recursos propios de funcionamiento de la Entidad*</t>
  </si>
  <si>
    <t>13. Elaborar los informes de ejecución presupuestal, financiera y contable requeridos por la ADRES, por la Contaduría General la Nación, por el Ministerio de Salud y Protección Social, por el Ministerio de Hacienda y Crédito Público y por los organismos de control</t>
  </si>
  <si>
    <t>14. Diseñar, proponer y desarrollar las estrategias, políticas y procedimientos que permitan la unidad de criterios para el suministro de la información y atención a los ciudadanos, así como la ejecución y control de los planes, programas, proyectos, procesos servicios y actividades en materia de atención al usuario y servicio al ciudadano.</t>
  </si>
  <si>
    <t>15. Realizar seguimiento, ejercer control y llevar registro de las peticiones, quejas, denuncias, reclamos y sugerencias que le formulen a la entidad, realizándolos requerimientos que sean necesarios para garantizar el cumplimiento que regulan la materia y el respeto de los derechos que sobre el particular le asisten a los ciudadanos.</t>
  </si>
  <si>
    <t>16. Ejecutar y supervisar los procedimientos de adquisición, almacenamiento, custodia, mantenimiento y distribución de los bienes y servicios necesarios para el buen funcionamiento de la Entidad.</t>
  </si>
  <si>
    <t>17. Dirigir, elaborar y realizar el seguimiento a la ejecución de los planes de contratación y de adquisición de bienes y servicios, así como elaborar los contratos y su correspondiente liquidación de manera articulada con los instrumentos de planeación y presupuesto.</t>
  </si>
  <si>
    <t>18. Desarrollar y administrar los servicios y operaciones administrativas de servicios generales, almacén e inventarios de la Entidad</t>
  </si>
  <si>
    <t>19. Garantizar el aseguramiento y protección los bienes patrimoniales de la Entidad,</t>
  </si>
  <si>
    <t>20. Hacer seguimiento a la ejecución del Plan Anual de Adquisiciones, informando sus resultados para el ajuste o toma de acciones requeridas.</t>
  </si>
  <si>
    <t>21. Coordinar la prestación de los servicios de apoyo logístico a las diferentes dependencias de la Entidad.</t>
  </si>
  <si>
    <t>22. Realizar el inventario de bienes inmuebles, muebles y vehículos, y mantenerlo actualizado.</t>
  </si>
  <si>
    <t>23. Definir y ejecutar el programa de gestión documental, archivo y correspondencia de acuerdo con la normatividad vigente en la materia.</t>
  </si>
  <si>
    <t>24. Coordinar la función disciplinaria y aplicar el procedimiento con sujeción a lo establecido en la Ley 734 de 2002 0 las normas que la modifiquen o sustituyan.</t>
  </si>
  <si>
    <t>25. Apoyar el desarrollo y sostenimiento del Sistema Integrado de Gestión Institucional.</t>
  </si>
  <si>
    <t>26. Las demás que se le asignen y que correspondan a la naturaleza de la dependencia.</t>
  </si>
  <si>
    <t>Dirección de Gestión de los Recursos Financieros de Salud</t>
  </si>
  <si>
    <t>1. Asistir al Director General en la determinación de las políticas, objetivos y estrategias relacionadas con la administración de los recursos financieros del SGSSS conforme a lo previsto en los artículos 66 y 67 de la Ley 1753 de 2015 y las normas que la modifiquen, adicionen o sustituyan.</t>
  </si>
  <si>
    <t>2. Planear, ejecutar y controlar las políticas, planes, programas y demás acciones relacionadas con la gestión y las operaciones presupuestales, contables y de tesorería de los recursos financieros del SGSSS, conforme a lo previsto en los artículos 66 y 67 de la Ley 1753 de 2015 y las normas que la modifiquen, adicionen o sustituyan.</t>
  </si>
  <si>
    <t>3. Elaborar y consolidar, bajo las directrices del Ministerio de Salud y Protección Social y en coordinación con las demás dependencias de la Entidad, el anteproyecto y proyecto anual de presupuesto de la Administradora de los Recursos del Sistema General de Seguridad Social en Salud  ADRES en lo relacionado con los recursos en administración, así como la programación presupuestal de los mismos para aprobación de la Junta Directiva.</t>
  </si>
  <si>
    <t>4. Elaborar y ejecutar, en coordinación con las demás dependencias de la Entidad, el Programa Anual Mensualizado de Caja PAC, de los recursos en administración.</t>
  </si>
  <si>
    <t>5. Registrar y hacer seguimiento a la ejecución del presupuesto de ingresos y gastos de los recursos en administración.</t>
  </si>
  <si>
    <t>6. Preparar la sustentación de las modificaciones presupuestales de los recursos en administración*</t>
  </si>
  <si>
    <t>7. Proponer e implementar las directrices, instrucciones, conceptos y manuales técnicos para efectuar el recaudo, pago y giro de los recursos previstos en los artículos 66 y 67 de la Ley 1753 de 2015 y las normas que la modifiquen, adicionen o sustituyan.</t>
  </si>
  <si>
    <t>8. Efectuar el recaudo y el control de las fuentes de los recursos previstos en los artículos 66 y 67 de la Ley 1753 de 2015 y las normas que la modifiquen adicionen o sustituyan, de acuerdo con las directrices, instrucciones, conceptos y mecanismos establecidos para tal fin.</t>
  </si>
  <si>
    <t>9 Administrar, directamente o a través de fiducia pública o cualquier otro mecanismo financiero de administración de recursos, el portafolio de inversiones con criterios de seguridad, liquidez y rentabilidad, de acuerdo con las políticas definidas para el efecto.</t>
  </si>
  <si>
    <t>10. Efectuar el pago y giro de los recursos en administración, resultado del proceso de liquidación y garantías y del proceso de prestaciones excepcionales, a cargo de las dependencias de la Entidad.</t>
  </si>
  <si>
    <t>11. Ejecutar las operaciones financieras relacionadas con los recursos del FONSAET de acuerdo con lo establecido en la Ley 1438 de 2011, Ley 1608 de 2013 y el Decreto 2651 de 2014 y demás normas que las modifiquen, adicionen o sustituyan y los lineamientos del Ministerio de Salud y Protección Social.</t>
  </si>
  <si>
    <t>12. Hacer seguimiento a los registros y a los valores identificados, aclarados y reintegrados por la Entidad, en el marco del artículo 3 del Decreto Ley 1281 de 2002</t>
  </si>
  <si>
    <t>13 Adoptar e implementar los mecanismos de control para el recaudo, pago y giro de los recursos en administración, con el fin de evitar fraudes y pagos indebidos.</t>
  </si>
  <si>
    <t>14. Llevar la contabilidad y presentar los estados financieros de acuerdo con el Régimen de Contabilidad Pública, efectuar el análisis y presentar los informes establecidos o requeridos, identificando las operaciones propias de los recursos eh administración y los de propiedad de las Entidades Territoriales.</t>
  </si>
  <si>
    <t>15. Realizar en coordinación con las demás dependencias, la conciliación mensual de la información financiera de los recursos en administración.</t>
  </si>
  <si>
    <t>16.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</si>
  <si>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17. Preparar los requerimientos funcionales para la actualización y/o ajustes a los sistemas de información que soportan los procesos a cargo de la dependencia.</t>
  </si>
  <si>
    <t>18. Presentar la rendición de la cuenta anual de los recursos en administración.</t>
  </si>
  <si>
    <t>19. Responder por la presentación oportuna de las declaraciones sobre información tributaria que solicite la Dirección de Impuestos y Aduanas Nacionales  DIAN, sobre los recursos en administración.</t>
  </si>
  <si>
    <t>20. Atender las peticiones y consultas relacionadas con asuntos de su competencia.</t>
  </si>
  <si>
    <t>21. Apoyar el desarrollo y sostenimiento del Sistema Integrado de Gestión Institucional.</t>
  </si>
  <si>
    <t>22. Las demás que se le asignen y que correspondan a la naturaleza de la dependencia.</t>
  </si>
  <si>
    <t>Dirección de Gestión de Tecnologías de Información y Comunicaciones</t>
  </si>
  <si>
    <t>1. Impartir los lineamientos en materia tecnológica para definir políticas, estrategias y prácticas que soporten la gestión de la entidad.</t>
  </si>
  <si>
    <t>2. Garantizar la aplicación de los estándares, buenas prácticas y principios para el suministro de la información a cargo de la entidad.</t>
  </si>
  <si>
    <t>3. Preparar el plan institucional estratégico de la entidad en materia de tecnología de la información y comunicaciones.</t>
  </si>
  <si>
    <t>4. 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t>
  </si>
  <si>
    <t>5. Gestionar y definir la metodología que la Entidad debe adoptar para la implementación de las mejores prácticas recomendadas por la Biblioteca de Infraestructura de Tecnologías de Información, para el desarrollo de la gestión y construcción de sistemas de información en la Entidad</t>
  </si>
  <si>
    <t>6. Gestionar los requerimientos de sistemas de información que presenten las diferentes dependencias de la Entidad, de acuerdo a la metodología establecida desde el planteamiento funcional de requerimientos hasta la definición de estándares de datos y buenas prácticas de desarrollo de software.</t>
  </si>
  <si>
    <t>7. Gestionar la operación, disponibilidad, continuidad y prestación de los servicios requeridos para soportar la plataforma tecnológica y de apoyo de la infraestructura de información y comunicaciones en los procesos de la Entidad*</t>
  </si>
  <si>
    <t>8. Gestionar y administrar la ejecución de los procesos operativos de los diferentes componentes del Sistema de Información de la Entidad y generar estadísticas e informes derivados del análisis de los sistemas de información y su desempeño y operación.</t>
  </si>
  <si>
    <t>9. Asesorar en la definición de los estándares de datos de los sistemas de información y de seguridad informática de competencia de la Entidad</t>
  </si>
  <si>
    <t>10. Impartir lineamientos tecnológicos para e! cumplimiento de estándares de seguridad, privacidad, calidad y oportunidad de la información de la Entidad y la interoperabilidad de los sistemas que la soportan, así como el intercambio permanente de información.</t>
  </si>
  <si>
    <t>11. Apoyar al Ministerio de Salud y Protección Social en la definición del mapa de información sectorial e institucional que permita contar de manera actualizada y completa con los procesos de producción de información del Sector y del Ministerio, en coordinación con las dependencias de la Entidad,</t>
  </si>
  <si>
    <t>12. Promover aplicaciones, servicios y trámites en línea para el uso de los servidores públicos, ciudadanos y otras entidades, como herramientas para una mejor gestión.</t>
  </si>
  <si>
    <t>13. Proponer e implementar las políticas de seguridad informática y de la plataforma tecnológica de la Entidad, definiendo los planes de contingencia y supervisando su adecuada y efectiva aplicación,</t>
  </si>
  <si>
    <t>14. Diseñar estrategias, instrumentos y herramientas con aplicación de tecnologías de la información y las comunicaciones para brindar de manera constante y permanente un buen servicio al ciudadano y a las entidades del Sector.</t>
  </si>
  <si>
    <t>15. Gestionar y administrar los procesos de adquisición y actualización del licenciamiento, requerido para el desarrollo de las actividades de la Entidad.</t>
  </si>
  <si>
    <t>16. Gestionar la operación, disponibilidad, continuidad y prestación de los servicios requeridos para soportar la plataforma tecnológica y de apoyo de la infraestructura de información y comunicaciones en los procesos de 'a Entidad.</t>
  </si>
  <si>
    <t>17. Supervisar y realizar el seguimiento a los contratos de desarrollo de software, aplicación de metodologías y buenas prácticas, así como la ejecución de mantenimientos y controles de cambio al Sistema de Información.</t>
  </si>
  <si>
    <t>18. Participar en el seguimiento y evaluación de las políticas, programas e instrumentos relacionados con la información de la entidad.</t>
  </si>
  <si>
    <t>19. Dirigir y orientar el desarrollo de los contenidos y ambientes virtuales requeridos para et cumplimiento de las funciones y objetivos de la entidad.</t>
  </si>
  <si>
    <t>20. Apoyar el desarrollo y sostenimiento del Sistema Integrado de Gestión Institucional.</t>
  </si>
  <si>
    <t>21. Las demás que se le asignen y que correspondan a la naturaleza de la dependencia.</t>
  </si>
  <si>
    <t>Dirección de Liquidaciones y Garantías</t>
  </si>
  <si>
    <t>1. Dirigir el proceso de compensación mediante el cual se reconoce la Unidad de Pago por Capitación-UPC, y el per-cápita de Promoción y Prevención de la Salud a las EPS del Régimen Contributivo.</t>
  </si>
  <si>
    <t>2. Dirigir el proceso de liquidación y reconocimiento de las prestaciones económicas a los afiliados al régimen contributivo y a los regímenes especiales y exceptuados con ingresos adicionales.</t>
  </si>
  <si>
    <t>3. Dirigir el proceso de liquidación y reconocimiento de la Unidad de Pago por Capitación-UPC del Régimen Subsidiado.</t>
  </si>
  <si>
    <t>4. Adoptar las metodologías e impartir los lineamientos para adelantar las auditorías a los procesos de compensación, liquidación y reconocimiento de las prestaciones económicas y de liquidación y reconocimiento de la Unidad de Pago por Capitación-UPC del Régimen Subsidiado.</t>
  </si>
  <si>
    <t>5. Impartir las directrices para la ejecución de las acciones, operaciones y mecanismos dirigidos al desarrollo de los mecanismos previstos en el artículo 41 del Decreto Ley 4107 de 2011, de acuerdo con lo establecido en la normativa vigente.</t>
  </si>
  <si>
    <t>6. Proponer e implementar las directrices, instrucciones, conceptos y manuales técnicos para efectuar los procesos a cargo de la Dirección de Liquidación y de Garantías y de las Subdirecciones de esta dependencia.</t>
  </si>
  <si>
    <t>7.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</si>
  <si>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8. Presentar los requerimientos funcionales para la actualización o ajustes a los sistemas de información que soportan los procesos a cargo de la dependencia.</t>
  </si>
  <si>
    <t>9. Atender las peticiones y consultas relacionadas con asuntos de su competencia.</t>
  </si>
  <si>
    <t>10. Apoyar el desarrollo y sostenimiento del Sistema Integrado de Gestión Institucional.</t>
  </si>
  <si>
    <t>11. Las demás que se le asignen y que correspondan a la naturaleza de la dependencia.</t>
  </si>
  <si>
    <t>Dirección de Otras Prestaciones</t>
  </si>
  <si>
    <t>1. Planear, hacer seguimiento, controlar y verificar el proceso de liquidación y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</si>
  <si>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2. Proponer e implementar las directrices, instrucciones, conceptos y manuales técnicos para adelantar el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</si>
  <si>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3. Certificar la viabilidad del reconocimiento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</si>
  <si>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4. Consolidar la información de los anexos técnicos remitidos por tas entidades beneficiarias del reconocimiento y pago de otras prestaciones, relacionadas con los valores a girar a proveedores e instituciones prestadoras de servicios de salud y reportar lo pertinente a la Dirección de Gestión de los Recursos Financieros de Salud.</t>
  </si>
  <si>
    <t>5. Hacer seguimiento y analizar el comportamiento de los ingresos y gastos, y en general, de los recursos involucrados en los procesos y contratos que se adelanten en desarrollo del proceso de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</si>
  <si>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6. Prestar a la Oficina Asesora Jurídica el apoyo técnico requerido para adelantar la defensa de los intereses del Estado en los procesos judiciales y demás reclamaciones que se adelanten en el marco de las competencias de la dependencia.</t>
  </si>
  <si>
    <t>7. Adoptar las metodologías e impartir los lineamientos para adelantar las auditorías al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</si>
  <si>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8. Adelantar la supervisión de los contratos suscritos para adelantar la auditoría integral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</si>
  <si>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9. Realizar, en coordinación con la Dirección de Gestión de los Recursos Financieros de Salud, el análisis y la conciliación de la información sobre las operaciones a cargo de la dependencia.</t>
  </si>
  <si>
    <t>10. Presentar los requerimientos funcionales para la actualización o ajustes a los sistemas de información que soportan los procesos a cargo de la dependencia.</t>
  </si>
  <si>
    <t>11.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</si>
  <si>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12. Atender las peticiones y consultas relacionadas con asuntos de su competencia.</t>
  </si>
  <si>
    <t>13. Apoyar el desarrollo y sostenimiento del Sistema Integrado de Gestión Institucional.</t>
  </si>
  <si>
    <t>14. Las demás que se le asignen y que correspondan a la naturaleza de la dependencia.</t>
  </si>
  <si>
    <t>Oficina Asesora de Planeación y Control de Riesgos</t>
  </si>
  <si>
    <t>1 Dirigir, administrar y promover el desarrollo, implementación y sostenibilidad del Sistema Integrado de Planeación y Gestión de la Administradora de los Recursos del Sistema General de Seguridad Social en Salud  ADRES.</t>
  </si>
  <si>
    <t>2. Asesorar al Director General y a las demás dependencias en la identificación, lineamientos, formulación, tratamiento y construcción del mapa de riesgos de operación de la Entidad, el cual debe incluir los riesgos de procesos, tecnológicos, legales y de corrupción.</t>
  </si>
  <si>
    <t>3. Diseñar la metodología para la construcción del mapa de riesgos de operación, partiendo de la identificación de los riesgos de procesos, tecnológicos, legales y de corrupción que puedan generarse en fas diferentes acciones que realiza la Entidad y efectuar su consolidación.</t>
  </si>
  <si>
    <t>4. Diseñar y aplicar las herramientas que permitan valorar y controlar el riesgo de operación.</t>
  </si>
  <si>
    <t>5. Asesorar a las dependencias de la Entidad en la identificación y prevención de los riesgos que puedan afectar el logro de sus objetivos,</t>
  </si>
  <si>
    <t>6. Asesorar al Director General de la ADRES y a las demás dependencias en la formulación, ejecución, seguimiento y evaluación de las políticas, planes, programas y proyectos orientados al cumplimiento de los objetivos institucionales de la Entidad</t>
  </si>
  <si>
    <t>7. Definir directrices, metodologías, instrumentos y cronogramas para la formulación, ejecución, seguimiento y evaluación de los planes, programas y proyectos de la ADRES.</t>
  </si>
  <si>
    <t>8. Elaborar, en coordinación con las dependencias de la Entidad, el Plan de Desarrollo Institucional, con sujeción al Plan Nacional de Desarrollo, los planes estratégicos y de acción, el Plan Operativo Anual y Plurianual de Inversiones, los Planes de Desarrollo Administrativo Sectorial y someterlos a aprobación del Director General de la ADRES.</t>
  </si>
  <si>
    <t>9. Hacer el seguimiento a la ejecución de la política y al cumplimiento de las metas de los planes, programas y proyectos de la Administradora de los Recursos del Sistema General de Seguridad Social en Salud  ADRES.</t>
  </si>
  <si>
    <t>10. Preparar, consolidar y presentar, en coordinación con la Dirección Administrativa y Financiera y la Dirección de Gestión de los Recursos Financieros de Salud, el anteproyecto de presupuesto, así como la programación presupuestal plurianual de la Entidad, de acuerdo con las directrices que imparta el Ministerio de Hacienda y Crédito Público, el Departamento Nacional de Planeación y el Director General de la ADRES</t>
  </si>
  <si>
    <t>11. Establecer, conjuntamente con las dependencias de la ADRES, los indicadores para garantizar el control de gestión a los planes y actividades de la Entidad.</t>
  </si>
  <si>
    <t>12. Realizar, en coordinación con la Dirección Administrativa y Financiera, el seguimiento a la ejecución presupuestal de la Entidad, gestionar las modificaciones presupuestales a los proyectos de inversión y adelantar el trámite ante el Ministerio de Hacienda y Crédito Público y el Departamento Nacional de Planeación, de conformidad con el estatuto orgánico del Presupuesto y las normas que lo reglamenten.</t>
  </si>
  <si>
    <t>13. Hacer el seguimiento y evaluación a la gestión institucional, consolidar el informe de resultados y preparar los informes para ser presentados ante las instancias competentes.</t>
  </si>
  <si>
    <t>14. Estructurar, conjuntamente con las demás dependencias de la ADRES, los informes de gestión y rendición de cuentas a la ciudadanía y someterlos a aprobación del Director General.</t>
  </si>
  <si>
    <t>15. Definir criterios para la realización de estudios organizacionales y planes de mejoramiento continuo.</t>
  </si>
  <si>
    <t>16. Orientar a las dependencias en la implementación del Sistema de Gestión de Calidad.</t>
  </si>
  <si>
    <t>17. Apoyar el desarrollo y sostenimiento del Sistema Integrado de Gestión Institucional.</t>
  </si>
  <si>
    <t>18. Diseñar, coordinar y administrar la gestión del riesgo en las diferentes dependencias o procesos de la Entidad con la periodicidad y la oportunidad requeridas.</t>
  </si>
  <si>
    <t>19. Las demás que se le asignen y que correspondan a la naturaleza de la dependencia.</t>
  </si>
  <si>
    <t>Oficina Asesora Jurídica</t>
  </si>
  <si>
    <t>1. Asesorar al despacho del Director General de la ADRES y a las demás dependencias de la Entidad en los asuntos jurídicos de competencia de la misma.</t>
  </si>
  <si>
    <t>2. Representar judicial y extrajudicialmente a la ADRES en los procesos judiciales y procedimientos administrativos en los cuales sea parte o tercero interesado, previo otorgamiento de poder o delegación del Director General la ADRES.</t>
  </si>
  <si>
    <t>3. Ejercer vigilancia sobre la actuación de los abogados externos que excepcionalmente contrate la ADRES para defender sus intereses.</t>
  </si>
  <si>
    <t>4. Ejercer la facultad del cobro coactivo de conformidad con la normativa vigente sobre la materia,</t>
  </si>
  <si>
    <t>5. Coordinar y tramitar los recursos, revocatorias directas y en general las actuaciones jurídicas relacionadas con las funciones de la Entidad, que no correspondan a otras dependencias.</t>
  </si>
  <si>
    <t>6. Dirigir la interpretación y definir los criterios de aplicación de las normas relacionadas con la misión y fa gestión institucional.</t>
  </si>
  <si>
    <t>7. Estudiar, conceptuar y/o elaborar los proyectos de actos administrativos necesarios para la gestión de la Entidad, coordinar la notificación de los mismos, en los casos en que se requiera, y llevar el registro, numeración y archivo de toda la producción normativa de la Entidad.</t>
  </si>
  <si>
    <t>8. Atender y resolver las consultas y peticiones de carácter jurídico elevadas a ADRES y por las diferentes dependencias de la Entidad.</t>
  </si>
  <si>
    <t>9. Atender y resolver las acciones de tutela, de grupo, cumplimiento y populares y demás acciones constitucionales en las que se haga parte o tenga interés la ADRES.</t>
  </si>
  <si>
    <t>10. Recopilar y mantener actualizada la información de las normas constitucionales, legales y reglamentarias y la jurisprudencia relacionada con las competencias, misión institucional, objetivos y funciones de la ADRES.</t>
  </si>
  <si>
    <t>11. Establecer estrategias de prevención de daño antijurídico y participar en la definición de los mapas de riesgo jurídicos de la Entidad.</t>
  </si>
  <si>
    <t>12. Apoyar el desarrollo y sostenimiento del Sistema Integrado de Gestión Institucional.</t>
  </si>
  <si>
    <t>13. Las demás que se le asignen y que correspondan a la naturaleza de la dependencia.</t>
  </si>
  <si>
    <t>Oficina de Control Interno</t>
  </si>
  <si>
    <t>1. Planear, dirigir y organizar la verificación y evaluación del Sistema de Control Interno de la Administradora de los Recursos del Sistema General de Seguridad Social en Salud ADRES.</t>
  </si>
  <si>
    <t>2. Verificar que el Sistema de Control Interno esté formalmente establecido dentro de la ADRES y que su ejercicio sea intrínseco al desarrollo de las funciones de todos los cargos, y en particular de aquellos que tengan responsabilidad de mando.</t>
  </si>
  <si>
    <t>3. Verificar que los controles definidos para los procesos y actividades que desarrolla la ADRES se cumplan por parte de los responsables de su ejecución.</t>
  </si>
  <si>
    <t>4. Verificar que los controles asociados con todas y cada una de las actividades de la ADRES estén adecuadamente definidos, sean apropiados y se mejoren permanentemente.</t>
  </si>
  <si>
    <t>5. Velar por el cumplimiento de las leyes, normas, políticas, procedimientos, planes, programas, proyectos y metas de la ADRES y recomendar los ajustes necesarios.</t>
  </si>
  <si>
    <t>6. Servir de apoyo a los directivos en el proceso de toma de decisiones, para obtener resultados esperados en los sistemas de Control Interno de la entidad.</t>
  </si>
  <si>
    <t>7. Verificar los procesos relacionados con el manejo de los recursos, bienes y los sistemas de información de la Administradora de los Recursos del Sistema General de Seguridad Social en Salud  ADRES y recomendar los correctivos que sean necesarios.</t>
  </si>
  <si>
    <t>8. Fomentar una cultura del autocontrol que contribuya al mejoramiento continuo en el cumplimiento de la misión institucional.</t>
  </si>
  <si>
    <t>9. Evaluar y verificar la aplicación de los mecanismos de participación ciudadana que diseñe la ADRES en desarrollo del mandato Constitucional y legal,</t>
  </si>
  <si>
    <t>10. Mantener permanentemente informados a los directivos acerca del estado del control interno dentro de la ADRES, dando cuenta de las debilidades detectadas y de las fallas en su cumplimiento.</t>
  </si>
  <si>
    <t>11. Verificar que se implementen las medidas de mejora a que haya lugar.</t>
  </si>
  <si>
    <t>12. Publicar un informe pormenorizado del estado del control interno de la ADRES en la página web, de acuerdo con la Ley 1474 de 201 1 y en las normas que la modifiquen o adicionen.</t>
  </si>
  <si>
    <t>13. Asesorar y aconsejar a las dependencias de la ADRES en la adopción de acciones de mejoramiento e indicadores que surjan de las recomendaciones de los entes externos de control,</t>
  </si>
  <si>
    <t>14. Vigilar a las dependencias encargadas de recibir, tramitar y resolver las quejas, sugerencias, reclamos y denuncias que los ciudadanos formulen y que se relacionen con el cumplimiento de la misión de la Entidad y rendir al Director General de la ADRES un informe semestral.</t>
  </si>
  <si>
    <t>15. Poner en conocimiento de los organismos competentes, la comisión de hechos presuntamente irregulares de los que conozca en desarrollo de sus funciones.</t>
  </si>
  <si>
    <t>16. Asesorar al Director General de la ADRES en las relaciones institucionales y funcionales con los organismos de control.</t>
  </si>
  <si>
    <t>17. Actuar como interlocutor frente a los organismos de control en desarrollo de las auditorías que los mismos practiquen sobre la Entidad, y en la recepción coordinación, preparación y entrega de cualquier información a cualquier entidad que lo requiera.</t>
  </si>
  <si>
    <t>18. Liderar y asesorar a las dependencias de la Entidad en la identificación y prevención de los riesgos que puedan afectar el logro de sus objetivos.</t>
  </si>
  <si>
    <t>19. Apoyar a la Oficina Asesora de Planeación y Control de Riesgos en la identificación y prevención de los riesgos que puedan afectar el logro de los objetivos de la Entidad.</t>
  </si>
  <si>
    <t>20. Monitorear permanentemente la gestión del riesgo de operación y la efectividad de los controles establecidos, así como realizar la revisión periódica del mapa de riesgos de operación y solicitar a la Oficina Asesora de Planeación y Control de Riesgos realizar los ajustes respectivos.</t>
  </si>
  <si>
    <t>21. Apoyar el desarrollo, sostenimiento y mejoramiento continuo del Sistema Integrado de Gestión Institucional, supervisar su efectividad y la observancia de sus recomendaciones.</t>
  </si>
  <si>
    <t>22. Desarrollar programas de auditoría de conformidad con la naturaleza objeto de evaluación y formular las observaciones y recomendaciones pertinentes.</t>
  </si>
  <si>
    <t>23. Las demás que se le asignen y que correspondan a la naturaleza de la dependencia.</t>
  </si>
  <si>
    <t>PROCESO</t>
  </si>
  <si>
    <t>DIRECCIONAMIENTO ESTRATÉGICO</t>
  </si>
  <si>
    <t xml:space="preserve">Código: </t>
  </si>
  <si>
    <t>DIES-FR07</t>
  </si>
  <si>
    <t xml:space="preserve">Versión:  </t>
  </si>
  <si>
    <t>FORMATO</t>
  </si>
  <si>
    <t xml:space="preserve">Fecha de aprobación: </t>
  </si>
  <si>
    <t>Página:</t>
  </si>
  <si>
    <t>Página 1 de 1</t>
  </si>
  <si>
    <t>Perspectiva</t>
  </si>
  <si>
    <t>Objetivo Estratégico</t>
  </si>
  <si>
    <t>Producto</t>
  </si>
  <si>
    <t>Responsable del producto</t>
  </si>
  <si>
    <t>Nombre de la actividad</t>
  </si>
  <si>
    <t xml:space="preserve">Descripción de la actividad </t>
  </si>
  <si>
    <t>Entregable de la actividad</t>
  </si>
  <si>
    <t>Responsable de la actividad</t>
  </si>
  <si>
    <t>Colaboradores</t>
  </si>
  <si>
    <t>Fecha Inicial programada</t>
  </si>
  <si>
    <t>Fecha Final programada</t>
  </si>
  <si>
    <t>Dependencia destino</t>
  </si>
  <si>
    <t>Peso de la actividad</t>
  </si>
  <si>
    <t>Dependencia</t>
  </si>
  <si>
    <t>Proceso(s)</t>
  </si>
  <si>
    <t>Para revisar</t>
  </si>
  <si>
    <t>Grupos de Valor</t>
  </si>
  <si>
    <t>PLAN DE ACCIÓN ANUAL
(Diccionario de Datos - Consulta)</t>
  </si>
  <si>
    <t>VARIABLE</t>
  </si>
  <si>
    <t>DEFINICIÓN</t>
  </si>
  <si>
    <t>¿DÓNDE SE DEFINEN?</t>
  </si>
  <si>
    <t>Objetivo estratégico</t>
  </si>
  <si>
    <t xml:space="preserve">Resultado estratégico que la ADRES se propone cumplir para lograr la misión encomendada. </t>
  </si>
  <si>
    <t xml:space="preserve">Producto </t>
  </si>
  <si>
    <t>Son definidos por cada dependencia.</t>
  </si>
  <si>
    <t>Son definidos por el responsable del producto y su equipo de trabajo</t>
  </si>
  <si>
    <t>Detalle de las acciones a realizar para lograr el VERBO antes proyectado.</t>
  </si>
  <si>
    <t>Indicar el nombre del funcionario y/o contratista que está a cargo de desarrollar la actividad y la consecución del entregable. Cabe anotar que puede ser de la misma dependencia líder del producto o de otra dependencia que apoye en su ejecución, los cuales deben tener usuario en Eureka</t>
  </si>
  <si>
    <t>Nombres de los funcionarios y/o contratistas que pueden apoyar la ejecución de la actividad y contribuir en la obtención del entregable. También se pueden incluir colaboradores de otras dependencias. Los colaboradores asignados deben tener usuario en Eureka para que puedan reportar avances</t>
  </si>
  <si>
    <t>DD-MM-AAA  en el cual se programa el inicio de la actividad</t>
  </si>
  <si>
    <r>
      <t xml:space="preserve">DD-MM-AAA en el cual se programa la terminación de la actividad.  
</t>
    </r>
    <r>
      <rPr>
        <b/>
        <sz val="10"/>
        <rFont val="Arial"/>
        <family val="2"/>
      </rPr>
      <t>NOTA: Tener en cuenta que esta fecha no puede superar la vigencia.</t>
    </r>
  </si>
  <si>
    <t>Dependencia que será usuaria del producto que se generará porque lo requiere para el desarrollo de sus actividades, en los casos que aplique.</t>
  </si>
  <si>
    <t>Se asignarán puntos por actividad, con el fin de dar mayor relevancia a las que lo requieran. La sumatoria del peso de las actividades que estén asociadas al mismo producto debe dar 100.</t>
  </si>
  <si>
    <t>Proceso</t>
  </si>
  <si>
    <t>Proceso responsable de la ejecución de la actividad</t>
  </si>
  <si>
    <t>Desarrollo Organizacional</t>
  </si>
  <si>
    <t>Gestión Misional</t>
  </si>
  <si>
    <t>Componente del Plan Anticorrupción</t>
  </si>
  <si>
    <t xml:space="preserve">Insumos requeridos (PAA)
</t>
  </si>
  <si>
    <t>PerUno</t>
  </si>
  <si>
    <t>ObjUno</t>
  </si>
  <si>
    <t>Gestión del Riesgo de Corrupción – Mapa de Riesgos de Corrupción</t>
  </si>
  <si>
    <t>ComUno</t>
  </si>
  <si>
    <t>Racionalización de trámites</t>
  </si>
  <si>
    <t>Rendición de cuentas</t>
  </si>
  <si>
    <t>Mecanismos para mejorar la atención al ciudadano</t>
  </si>
  <si>
    <t>Mecanismos para la transparencia y acceso a la Información</t>
  </si>
  <si>
    <t>Iniciativas adicionales que permitan fortalecer su estrategia de lucha contra la corrupción</t>
  </si>
  <si>
    <t>DAF</t>
  </si>
  <si>
    <t>APTI - Arquitectura y Proyectos TIC</t>
  </si>
  <si>
    <t>Adquisición de bienes</t>
  </si>
  <si>
    <t>PerDos</t>
  </si>
  <si>
    <t>ObjDos</t>
  </si>
  <si>
    <t>ComDos</t>
  </si>
  <si>
    <t xml:space="preserve">Política de Administración de Riesgos </t>
  </si>
  <si>
    <t>Información de calidad y en lenguaje comprensible</t>
  </si>
  <si>
    <t>Estructura administrativa y Direccionamiento estratégico</t>
  </si>
  <si>
    <t>Lineamientos de Transparencia Activa</t>
  </si>
  <si>
    <t>Dirección General</t>
  </si>
  <si>
    <t>DG</t>
  </si>
  <si>
    <t>OSTI - Operación y Soporte a las Tecnologías de Información y las Comunicaciones</t>
  </si>
  <si>
    <t>Adquisición de servicios</t>
  </si>
  <si>
    <t>PerTres</t>
  </si>
  <si>
    <t>ObjTres</t>
  </si>
  <si>
    <t>ComTres</t>
  </si>
  <si>
    <t>Construcción del Mapa de Riesgos de Corrupción</t>
  </si>
  <si>
    <t>Diálogo de doble vía con la ciudadanía y sus organizaciones</t>
  </si>
  <si>
    <t>Fortalecimiento de los canales de atención</t>
  </si>
  <si>
    <t>Lineamientos de Transparencia Pasiva</t>
  </si>
  <si>
    <t>Dirección de Gestión de Recursos Financieros de la Salud</t>
  </si>
  <si>
    <t>DGRFS</t>
  </si>
  <si>
    <t>DIES - Direccionamiento Estratégico</t>
  </si>
  <si>
    <t>Adquisición de servicios profesionales</t>
  </si>
  <si>
    <t>PerCuatro</t>
  </si>
  <si>
    <t>ObjCuatro</t>
  </si>
  <si>
    <t>ComCuatro</t>
  </si>
  <si>
    <t>Consulta y Divulgación</t>
  </si>
  <si>
    <t>Incentivos para motivar la cultura de la rendición y petición de cuentas</t>
  </si>
  <si>
    <t>Talento Humano</t>
  </si>
  <si>
    <t>Elaboración los Instrumentos de Gestión de la Información</t>
  </si>
  <si>
    <t>DGTIC</t>
  </si>
  <si>
    <t>GEDO - Gestión de Desarrollo Organizacional</t>
  </si>
  <si>
    <t>ObjCinco</t>
  </si>
  <si>
    <t>ComCinco</t>
  </si>
  <si>
    <t>Monitoreo y Revisión</t>
  </si>
  <si>
    <t>Evaluación y retroalimentación a  la gestión institucional</t>
  </si>
  <si>
    <t>Normativo y procedimental</t>
  </si>
  <si>
    <t>Criterio diferencial de accesibilidad</t>
  </si>
  <si>
    <t>DLYG</t>
  </si>
  <si>
    <t>GECO - Gestión de Comunicaciones</t>
  </si>
  <si>
    <t>ComSeis</t>
  </si>
  <si>
    <t>Seguimiento</t>
  </si>
  <si>
    <t>Relacionamiento con el ciudadano</t>
  </si>
  <si>
    <t>Monitoreo del Acceso a la Información Pública</t>
  </si>
  <si>
    <t>DOP</t>
  </si>
  <si>
    <t>GDOC - Gestión Documental</t>
  </si>
  <si>
    <t>No aplica</t>
  </si>
  <si>
    <t>NA</t>
  </si>
  <si>
    <t>OAJ</t>
  </si>
  <si>
    <t>GEAD - Gestión Administrativa</t>
  </si>
  <si>
    <t>Oficina Asesora de Planeación y Control del Riesgo</t>
  </si>
  <si>
    <t>OAPCR</t>
  </si>
  <si>
    <t>GCON - Gestión Contractual</t>
  </si>
  <si>
    <t>OCI</t>
  </si>
  <si>
    <t>GETH - Gestión Estratégica de Talento Humano</t>
  </si>
  <si>
    <t>GFIR - Gestión Financiera de Recursos</t>
  </si>
  <si>
    <t>GPAD - Gestión y Prevención de Asuntos Disciplinarios</t>
  </si>
  <si>
    <t>GSCI - Gestión de Servicio al Ciudadano</t>
  </si>
  <si>
    <t>GEPR - Gestión y Pago de Recursos</t>
  </si>
  <si>
    <t>RIFU - Recaudo e identificación de fuentes</t>
  </si>
  <si>
    <t>OFAS - Operaciones de fortalecimiento financiero para actores del Sistema de Salud</t>
  </si>
  <si>
    <t>VALR - Validación, liquidación y reconocimiento</t>
  </si>
  <si>
    <t>VERS - Verificaciones al reconocimiento de recursos del Sistema de Salud</t>
  </si>
  <si>
    <t>GJUR - Gestión Jurídica</t>
  </si>
  <si>
    <t>CEGE - Control y Evaluación de la Gestión</t>
  </si>
  <si>
    <t>Este instrumento permite evaluar la gestión que se ha realizado en el cumplimiento de las funciones asignadas a la dependencia y será insumo para la planeación estratégica de la Entidad</t>
  </si>
  <si>
    <t>DEPENDENCIA</t>
  </si>
  <si>
    <t>Funciones</t>
  </si>
  <si>
    <t>DO1. Fortalecer el desempeño institucional mediante el rediseño organizacional, la Gestión del Talento Humano y la Gestión del Conocimiento con el fin mejorar la eficiencia y  calidad en la prestación de los servicios y contribuir al cumplimiento de las metas, objetivos y misión de la entidad.</t>
  </si>
  <si>
    <t>GM2. : Consolidar la gestión de riesgos de la entidad mediante la implementación de un modelo integral que permita la detección temprana de posibles eventos y el tratamiento de los riesgos que puedan afectar el cumplimiento de los objetivos institucionales, la toma de decisiones oportuna y/o la sostenibilidad del sistema de salud.</t>
  </si>
  <si>
    <t>Cargos</t>
  </si>
  <si>
    <t>Director General</t>
  </si>
  <si>
    <t>Jefe Oficina Asesora Jurídica</t>
  </si>
  <si>
    <t xml:space="preserve">Jefe Oficina Asesora de Planeación y Control de Riesgos </t>
  </si>
  <si>
    <t>Director(a) de Liquidaciones y Garantías</t>
  </si>
  <si>
    <t>Director(a) de Otras Prestaciones</t>
  </si>
  <si>
    <t>Director(a) de Gestión de Recursos Financieros de la Salud</t>
  </si>
  <si>
    <t>Director(a) Administrativo(a) y Financiero(a)</t>
  </si>
  <si>
    <t>XX/XX/XXX</t>
  </si>
  <si>
    <t>Responsable del producto (Cargo)</t>
  </si>
  <si>
    <t>Valor asignado para el desarrollo de la actividad</t>
  </si>
  <si>
    <t>ID PAA</t>
  </si>
  <si>
    <t>Políticas MIPG</t>
  </si>
  <si>
    <t>Plan Anticorrupción y de Atención al Ciudadano</t>
  </si>
  <si>
    <t>Subcomponente</t>
  </si>
  <si>
    <t>PLAN DE ACCIÓN INTEGRADO ANUAL - PAIA</t>
  </si>
  <si>
    <t xml:space="preserve">1. Planeación Institucional 
</t>
  </si>
  <si>
    <t xml:space="preserve">2. Gestión presupuestal y eficiencia del gasto público 
</t>
  </si>
  <si>
    <t xml:space="preserve">4. Talento humano 
</t>
  </si>
  <si>
    <t xml:space="preserve">3. Compras y Contratación Pública 
</t>
  </si>
  <si>
    <t xml:space="preserve">5. Integridad 
</t>
  </si>
  <si>
    <t xml:space="preserve">6. Transparencia, acceso a la información pública y lucha contra la corrupción 
</t>
  </si>
  <si>
    <t xml:space="preserve">7. Fortalecimiento organizacional y simplificación de procesos 
</t>
  </si>
  <si>
    <t xml:space="preserve">8. Servicio al ciudadano 
</t>
  </si>
  <si>
    <t xml:space="preserve">9. Participación ciudadana en la gestión pública 
</t>
  </si>
  <si>
    <t xml:space="preserve">11. Gobierno Digital
</t>
  </si>
  <si>
    <t xml:space="preserve">12. Seguridad digital 
</t>
  </si>
  <si>
    <t xml:space="preserve">13. Defensa jurídica 
</t>
  </si>
  <si>
    <t xml:space="preserve">14. Mejora normativa
</t>
  </si>
  <si>
    <t xml:space="preserve">15.Gestión del conocimiento y la innovación 
</t>
  </si>
  <si>
    <t xml:space="preserve">16.Gestión documental 
</t>
  </si>
  <si>
    <t xml:space="preserve">17.Gestión de la información estadística
</t>
  </si>
  <si>
    <t xml:space="preserve">18. Seguimiento y evaluación del desempeño institucional 
</t>
  </si>
  <si>
    <t xml:space="preserve">19. Control interno </t>
  </si>
  <si>
    <t xml:space="preserve">Políticas MIPG
</t>
  </si>
  <si>
    <t>Planes Dto. 612 de 2018</t>
  </si>
  <si>
    <t>2. Plan Anual de Adquisiciones</t>
  </si>
  <si>
    <t>4. Plan de Previsión de Recursos Humanos</t>
  </si>
  <si>
    <t>5. Plan de Vacantes</t>
  </si>
  <si>
    <t>9. Plan Anticorrupción y de Atención al Ciudadano</t>
  </si>
  <si>
    <t>1. Plan Institucional de Archivos - PINAR</t>
  </si>
  <si>
    <t>3. Plan Estratégico de Gestión del Talento Humano</t>
  </si>
  <si>
    <t>6. Plan Institucional de Capacitación - PIC</t>
  </si>
  <si>
    <t>7. Plan de Bienestar e Incentivos</t>
  </si>
  <si>
    <t>8. Plan de Trabajo de Seguridad y Salud en el Trabajo</t>
  </si>
  <si>
    <t xml:space="preserve">10. Plan Estratégico de Tecnologías de la Información y las Comunicaciones </t>
  </si>
  <si>
    <t>11. Plan de Seguridad y Privacidad de la Información</t>
  </si>
  <si>
    <t>12. Plan de Tratamiento de Riesgos de Seguridad y Privacidad de la Información</t>
  </si>
  <si>
    <t>PEI  2023 - 2027 aprobado Junta Directiva</t>
  </si>
  <si>
    <t xml:space="preserve">Grandes temas sobre los cuales se agrupan  los objetivos estratégicos del Plan Estratégico Institucional - PEI de la ADRES. Y son: Desarrollo Organizacional, Gestión Misional y Grupos de Valor </t>
  </si>
  <si>
    <t>Estrategias</t>
  </si>
  <si>
    <t>Estrategia</t>
  </si>
  <si>
    <t>Conjunto de productos y actividades que articulan la planeación, metas, recursos y tiempos de una organización para cumplir un objetivo estratégico.</t>
  </si>
  <si>
    <t>Cargo del directivo que lidera la consecución del producto encaminado al logro de los objetivos.</t>
  </si>
  <si>
    <r>
      <t xml:space="preserve">Resultado del desarrollo de actividades que se materializan y terminan un proceso, una fase o un proyecto; el cual debe ser verificable y no confundir con el medio. 
En la redacción se debe incluir el resultado esperado como si ya se hubiera ejecutado.  
</t>
    </r>
    <r>
      <rPr>
        <b/>
        <sz val="12"/>
        <color theme="1"/>
        <rFont val="Arial"/>
        <family val="2"/>
      </rPr>
      <t>Ej. Metodología de costo beneficio para depuración contable diseñada. Cuentas saneadas, etc.</t>
    </r>
    <r>
      <rPr>
        <sz val="12"/>
        <color theme="1"/>
        <rFont val="Arial"/>
        <family val="2"/>
      </rPr>
      <t xml:space="preserve">
Se debe tener en cuenta que un producto debe contener como mínimo 2 actividades. 
Cabe aclarar que las actas de reuniones diligenciadas, grabaciones de reuniones, etc. no corresponden a un producto, sino que se convierten en entregables o medios para lograr el producto o resultado final esperado.  
</t>
    </r>
  </si>
  <si>
    <r>
      <t xml:space="preserve">Soporte(s) de la ejecución de la actividad o productos intermedios que contribuyen a la obtención de un producto final o al cumplimiento de fases intermedias. 
Su redacción se debe realizar como si ya se hubiera finalizado. 
</t>
    </r>
    <r>
      <rPr>
        <b/>
        <sz val="10"/>
        <rFont val="Arial"/>
        <family val="2"/>
      </rPr>
      <t>Ej.: Documento elaborado, diagnóstico elaborado, entre otros.</t>
    </r>
  </si>
  <si>
    <r>
      <t xml:space="preserve">Conjunto de tareas que se ejecutan de manera lógica y secuencial para generar un resultado o producto. Su redacción será con VERBO en infinitivo + el Objeto + condición de calidad. El nombre debe contener como máximo 100 caracteres.
</t>
    </r>
    <r>
      <rPr>
        <b/>
        <sz val="10"/>
        <rFont val="Arial"/>
        <family val="2"/>
      </rPr>
      <t>Ej.: Elaborar el diagnóstico del estado actual del SIGI, conforme a lineamientos definidos para ello.</t>
    </r>
  </si>
  <si>
    <t xml:space="preserve">Dependencia de la ADRES líder de la ejecución de la actividad. Es aquella de la cual hace parte el colaborador responsable de la ejecución de la actividad. </t>
  </si>
  <si>
    <t>Dependencia de destino</t>
  </si>
  <si>
    <t>Articulado / Bases PND asociados</t>
  </si>
  <si>
    <t>Articulo 152 PND. Modificaciones a los procesos de recobro, reclamaciones y reconocimiento y giro de recursos de aseguramiento en salud </t>
  </si>
  <si>
    <t>Artículo 153 PND. Saneamiento definitivo de los pasivos de la Nación con el sector salud.​</t>
  </si>
  <si>
    <t>Artículo 154 PND. Cofinanciación de la atención en salud de la población migrante</t>
  </si>
  <si>
    <t>Bases PND: El desarrollo de un Sistema de información único e interoperable que permita la articulación de todos los actores del SGSS.</t>
  </si>
  <si>
    <t>Bases PND: La modernización institucional con el fortalecimiento de la rectoría del MSPS, la capacidad de ADRES</t>
  </si>
  <si>
    <t>Bases PND: Proveer vacantes, ampliación de la planta global y creación de plantas temporales.</t>
  </si>
  <si>
    <t>Bases PND: Hacia un sistema de protección social con cobertura universal de riesgos.</t>
  </si>
  <si>
    <t>Bases PND: El saneamiento definitivo de pasivos de la Nación con el sector salud por tecnologías no cubiertas financiadas por la UPC, deudas derivadas de la emergencia sanitaria por COVID 19 y presupuestos máximos.</t>
  </si>
  <si>
    <t>Bases PND: Disposición de recursos de cofinanciación por parte de entidades territoriales para atender la población migrante y redireccionamiento de excedentes de aportes patronales para ese fin.</t>
  </si>
  <si>
    <t>Todas</t>
  </si>
  <si>
    <t>Articulado / Bases PND</t>
  </si>
  <si>
    <t>Artículo 155 PND. Destinación de los excedentes resultantes del proceso de saneamiento de aportes patronales financiados con recursos de l situado fiscal y del Sistema General de Participaciones</t>
  </si>
  <si>
    <t>Director(a) de Gestión de Tecnologías de la Información y las Comunicaciones</t>
  </si>
  <si>
    <t>Artículo 156 PND:  Condonación o restitución de los recursos de que trata el artículo 5 de la ley 1608 de 2013</t>
  </si>
  <si>
    <t xml:space="preserve">Jefe Oficina de Control Interno </t>
  </si>
  <si>
    <t xml:space="preserve">Planes Dto. 612 de 2018
</t>
  </si>
  <si>
    <t>Articulo 150 PND. Giro directo por parte de la ADRES  de los recursos de la UPC </t>
  </si>
  <si>
    <t>GI1: Posicionar a la ADRES frente a los grupos de valor y de interés con reconocimiento nacional y como referente internacional por su eficiencia y transparencia en el manejo de los recursos de la salud, mediante el fortalecimiento y ampliación de instrumentos, medios y canales de participación y la producción de información con valor sobre el gasto en salud para la toma de decisiones del sector, que permita aumentar su confianza y credibilidad en la Entidad</t>
  </si>
  <si>
    <t>1 de 1</t>
  </si>
  <si>
    <t>Productos PEI 2023 - 2026</t>
  </si>
  <si>
    <t>Diagnóstico rediseño organizacional</t>
  </si>
  <si>
    <t>Plan de trabajo formulado según resultado FURAG</t>
  </si>
  <si>
    <t>Diagnóstico estado actual procesos</t>
  </si>
  <si>
    <t xml:space="preserve">Plan de trabajo arquitectura de procesos </t>
  </si>
  <si>
    <t>Política de Gobierno Digital implementada por fases</t>
  </si>
  <si>
    <t>Nuevas tecnologías para promover la innovación en la prestación de servicios adoptadas</t>
  </si>
  <si>
    <t>Renovaciones tecnológicas contratadas</t>
  </si>
  <si>
    <t>Interoperabilidad con los diversos actores del sistema General de Salud</t>
  </si>
  <si>
    <t>Gestión de Datos Maestros</t>
  </si>
  <si>
    <t>Software desarrollado</t>
  </si>
  <si>
    <t>Estudio Técnico de Rediseño organizacional ejecutado</t>
  </si>
  <si>
    <t>Rediseño Organizacional de la ADRES gestionado ante entes externos</t>
  </si>
  <si>
    <t>Rediseño Organizacional implementado</t>
  </si>
  <si>
    <t>Rediseño organizacional consolidado</t>
  </si>
  <si>
    <t>Estrategia de Cultura Organizacional desarrollada</t>
  </si>
  <si>
    <t>Cultura organizacional consolidada</t>
  </si>
  <si>
    <t>Diagnóstico de la gestión del conocimiento en la Entidad desarrollado</t>
  </si>
  <si>
    <t>Modelo de Gestión y operación del Conocimiento y la innovación fortalecido</t>
  </si>
  <si>
    <t>Estrategia
de innovación y colaboración desarrollada</t>
  </si>
  <si>
    <t>Modelo de Gestión del Conocimiento y la innovación y consolidado</t>
  </si>
  <si>
    <t>Propuesta arquitectura de procesos ADRES</t>
  </si>
  <si>
    <t>Mapa de procesos aprobado</t>
  </si>
  <si>
    <t>Procesos aprobados</t>
  </si>
  <si>
    <t>Subprocesos aprobados</t>
  </si>
  <si>
    <t xml:space="preserve">Informe Ejecutivo Anual Oficina de Control Interno </t>
  </si>
  <si>
    <t>Memorias Técnicas de Capacitación y apropiación del Control (Memorias, grabaciones, asistencia)</t>
  </si>
  <si>
    <t>Informe de Programa de Aseguramiento de la Calidad</t>
  </si>
  <si>
    <t>Programa de soporte y mantenimiento de sistemas de información</t>
  </si>
  <si>
    <t>Gestión efectiva de microservicios en la ADRES implementada</t>
  </si>
  <si>
    <t>Sistemas de información modernizados</t>
  </si>
  <si>
    <t>Procesos automatizados, trámites y servicios digitalizados</t>
  </si>
  <si>
    <t>Autenticación electrónica</t>
  </si>
  <si>
    <t>Gestión de servicios tecnológicos</t>
  </si>
  <si>
    <t>Administración de plataforma, redes y almacenamiento</t>
  </si>
  <si>
    <t>Gestión de Back Up´s</t>
  </si>
  <si>
    <t>Política de Seguridad Digital implementada</t>
  </si>
  <si>
    <t xml:space="preserve">Plan de continuidad del negocio y recuperación de desastres </t>
  </si>
  <si>
    <t>Plan Estratégico de Seguridad de la Información - PESI</t>
  </si>
  <si>
    <t>Plan de Gestión de Seguridad de la Información</t>
  </si>
  <si>
    <t>Plan de Gestión de Riesgos de Seguridad de la Información  y Ciberseguridad</t>
  </si>
  <si>
    <t>Plan de Control Operacional de Seguridad de la Información</t>
  </si>
  <si>
    <t>Flujos y arquitectura de información</t>
  </si>
  <si>
    <t>Controles de seguridad y ciberseguridad aplicados</t>
  </si>
  <si>
    <t>Estimación financiera y modelo de planeación Institucional</t>
  </si>
  <si>
    <t>Modelo capacidades institucionales</t>
  </si>
  <si>
    <t>Modelo operativo institucional</t>
  </si>
  <si>
    <t>Modelo de servicios institucionales</t>
  </si>
  <si>
    <t>Modelo de información institucional</t>
  </si>
  <si>
    <t>Información a intercambiar con otras entidades identificada</t>
  </si>
  <si>
    <t>Catálogo de servicios de seguridad de la información y ciberseguridad</t>
  </si>
  <si>
    <t>Análisis de impacto del negocio</t>
  </si>
  <si>
    <t>Documento de requerimiento actualizado</t>
  </si>
  <si>
    <t>Documento de la estrategia de implementación</t>
  </si>
  <si>
    <t>Plan de proyecto actualizado</t>
  </si>
  <si>
    <t>Documento de la arquitectura del Sistema Electrónico de Recaudo</t>
  </si>
  <si>
    <t>Desarrollo Mínimo Producto Viable – MPV FASE 1: Arquitectura del portal y botones de pago existentes</t>
  </si>
  <si>
    <t>Pruebas de desarrollo fase 1: Arquitectura del portal y botones de pago existentes</t>
  </si>
  <si>
    <t>Puesta en producción del Sistema Electrónico de Recaudo y estabilización fase 1: Arquitectura del portal y botones de pago existentes</t>
  </si>
  <si>
    <t>Desarrollo Mínimo Producto Viable – MPV FASE 2: Formatos especiales que están en el MUI</t>
  </si>
  <si>
    <t>Pruebas de desarrollo fase 2: Formatos especiales que están en el MUI</t>
  </si>
  <si>
    <t>Puesta en producción del Sistema Electrónico de Recaudo y estabilización fase 2: Formatos especiales que están en el MUI</t>
  </si>
  <si>
    <t>Desarrollo Mínimo Producto Viable – MPV FASE 3: Recaudo no automatizado y otros que eventualmente surjan</t>
  </si>
  <si>
    <t>Pruebas de desarrollo fase 3: Recaudo no automatizado y otros que eventualmente surjan</t>
  </si>
  <si>
    <t>Puesta en producción del Sistema Electrónico de Recaudo y estabilización fase 3: Recaudo no automatizado y otros que eventualmente surjan</t>
  </si>
  <si>
    <t>Documentación del SIGI actualizada fase 1: Arquitectura del portal y botones de pago existentes</t>
  </si>
  <si>
    <t>Documentación del SIGI actualizada fase 2: Formatos especiales que están en el MUI</t>
  </si>
  <si>
    <t>Documentación del SIGI actualizada fase 3: Recaudo no automatizado y otros que eventualmente surjan</t>
  </si>
  <si>
    <t>Herramienta tecnológica para la programación de giro directo - Fase I</t>
  </si>
  <si>
    <t>Herramienta tecnológica para la programación de giro directo - Fase II</t>
  </si>
  <si>
    <t>Estabilización de la herramienta tecnológica para la programación de giro directo</t>
  </si>
  <si>
    <t>Actos Administrativos expedidos</t>
  </si>
  <si>
    <t>Herramienta tecnológica (Sistema Integrado de Auditoría - SIA) implementada</t>
  </si>
  <si>
    <t>Documentación actualizada de acuerdo con los actos administrativos expedidos y la herramienta tecnológica implementada</t>
  </si>
  <si>
    <t>Gestión para la consecución de recursos realizada</t>
  </si>
  <si>
    <t>Reportes de pruebas COVID-19 en estado procesado</t>
  </si>
  <si>
    <t>Aplicativo implementado</t>
  </si>
  <si>
    <t>Aplicativo estabilizado</t>
  </si>
  <si>
    <t>Aplicativo mejorado</t>
  </si>
  <si>
    <t>Informe de ejecución de los recursos presupuestados en la vigencia 2024</t>
  </si>
  <si>
    <t>Informe de ejecución de los recursos presupuestados en la vigencia 2025</t>
  </si>
  <si>
    <t>Informe de ejecución de los recursos presupuestados en la vigencia 2026</t>
  </si>
  <si>
    <t>Diagnóstico del nivel de madurez de la gestion de riesgos desarrollada en la ADRES</t>
  </si>
  <si>
    <t>Modelo GRC - Requerimientos a contratar definido</t>
  </si>
  <si>
    <t>Modelo GRC - Producto contratado</t>
  </si>
  <si>
    <t>Piloto del modelo GRC implementado</t>
  </si>
  <si>
    <t>Modelo GRC – puesto en marcha</t>
  </si>
  <si>
    <t>Comité de Riesgos de la ADRES</t>
  </si>
  <si>
    <t>Estructura de soporte para la gestion de los riesgos definida</t>
  </si>
  <si>
    <t>Estructura de soporte para la gestión de riesgos implementada</t>
  </si>
  <si>
    <t>Política de inversión implementada</t>
  </si>
  <si>
    <t>Tablero de control de monitoreo y alertas de riesgos financieros</t>
  </si>
  <si>
    <t>Modelos de gestión de riesgos financieros aplicados</t>
  </si>
  <si>
    <t>Diagnóstico de cultura de riesgos</t>
  </si>
  <si>
    <t>Programa de concientización de cultura de riesgos definido</t>
  </si>
  <si>
    <t>Campañas preventivas de riesgos</t>
  </si>
  <si>
    <t>Publicaciones de prensa en página web de la ADRES sobre el manejo de los recursos de la salud.</t>
  </si>
  <si>
    <t>Notas de prensa y base de datos de periodistas (nacional e internacional) divulgadas</t>
  </si>
  <si>
    <t>Informe ejecutivo con los resultados y análisis de las encuestas</t>
  </si>
  <si>
    <t>Estrategias con contenido multimedia y/o notas de prensa elaboradas</t>
  </si>
  <si>
    <t>Información sobre los procesos que ejecuta la ADRES para el oportuno pago y transparencia en el manejo de los recursos divulgada</t>
  </si>
  <si>
    <t>Campañas y piezas multimedia por correo institucional y fondos de pantalla.</t>
  </si>
  <si>
    <t>Intranet implementada</t>
  </si>
  <si>
    <t>Boletín Sintonía ADRES mejorado</t>
  </si>
  <si>
    <t>Informe semestral cuantitativo y cualitativo de la información generada de los procesos adelantados por la Oficina Asesora Jurídica.</t>
  </si>
  <si>
    <t>Contenidos comunicacionales con componentes de accesibilidad para personas con discapacidad (lengua de señas ) y en lenguas nativas publicados en diferentes canales en internos y externos.</t>
  </si>
  <si>
    <t>Información en lenguas nativas colombianas (Creole, Palenquero, Romaní, Wayuunaiki y Nasa Yuwe) y lengua de señas publicada en la página web y en redes sociales</t>
  </si>
  <si>
    <t>Rediseño e implementación de la estructura organizacional acorde a las funciones y responsabilidades misionales y exigencias del PND</t>
  </si>
  <si>
    <t>Generar una
 cultura que 
permita apalancar el desarrollo del talento humano y la transformación organizacional de la ADRES</t>
  </si>
  <si>
    <t>Fortalecer el modelo de gestión del conocimiento en la Entidad​</t>
  </si>
  <si>
    <t>Redefinir el  modelo operativo de la entidad para apalancar la gestión integral por procesos</t>
  </si>
  <si>
    <t>Fortalecer la cultura del control en la ADRES, asegurando la integridad, cumplimiento normativo y gestión eficaz de riesgos promoviendo la mejora continua.</t>
  </si>
  <si>
    <t>Maximizar el valor de la tecnología, fortalecer la seguridad de los datos y garantizar la alineación con los objetivos institucionales.</t>
  </si>
  <si>
    <t>Fortalecer la capacidad tecnológica para la  recopilación, organización, almacenamiento y análisis eficaz de la información, que permita la integración con los diversos actores del sistema de Salud en el sistema de información único e interoperable.</t>
  </si>
  <si>
    <t xml:space="preserve">Modernizar y optimizar los sistemas de información en la ADRES </t>
  </si>
  <si>
    <t>Optimizar la infraestructura tecnológica de la ADRES</t>
  </si>
  <si>
    <t>Reforzar las medidas de seguridad y privacidad de la información en la ADRES</t>
  </si>
  <si>
    <t>Fortalecer el sistema de gestión de seguridad y privacidad de la información</t>
  </si>
  <si>
    <t>Adoptar el marco de referencia de arquitectura empresarial  - dominio institucional, de información y seguridad</t>
  </si>
  <si>
    <t>Implementar las tecnologías que permitan el recaudo electrónico de cotizaciones y otras fuentes</t>
  </si>
  <si>
    <t>Optimizar el proceso de verificación de recobros y reclamaciones</t>
  </si>
  <si>
    <t>Implementar los mecanismos que contribuyan al saneamiento de los pasivos del sistema de salud</t>
  </si>
  <si>
    <t>Optimizar las Auditorías  de  recursos reconocidos sin justa causa por concepto de UPC ​</t>
  </si>
  <si>
    <t>Ejecutar las operaciones de financiamiento autorizadas por la ley para brindar liquidez a los actores de sector salud, de acuerdo con la disponibilidad presupuestal.​</t>
  </si>
  <si>
    <t>Implementar el Modelo integral de gestión riesgos a través de la metodología de Gobierno, Riesgo y Cumplimiento - GRC</t>
  </si>
  <si>
    <t>Definir e implementar la estructura organizacional para la gestión de riesgos</t>
  </si>
  <si>
    <t>Fortalecer la gestión de los riesgos financieros de la entidad contribuyendo a la sostenibilidad financiera del sistema de salud</t>
  </si>
  <si>
    <t>Fortalecer la cultura preventiva de los riesgos</t>
  </si>
  <si>
    <t>Posicionar a la ADRES como referente nacional e internacional de eficiencia y transparencia en el manejo de los recursos de la salud</t>
  </si>
  <si>
    <t>Fortalecer el relacionamiento con los grupos de valor e interés</t>
  </si>
  <si>
    <t>Fortalecer la divulgación de información de calidad y transparencia.</t>
  </si>
  <si>
    <t>Fortalecer la comunicación interna</t>
  </si>
  <si>
    <t>Fortalecer las estrategias de defensa de los intereses jurídicos del sector</t>
  </si>
  <si>
    <t>Lenguaje Incluyente:
Desarrollar acciones que faciliten el acceso a la información en un lenguaje claro e incluyente
​</t>
  </si>
  <si>
    <t>Bases PND: El fortalecimiento del sistema de pago, la restitución de recursos, la auditoría y la rendición de cuentas de los recursos de salud, con transparencia e integridad, garantizando el seguimiento en tiempo real, la continuidad y ampliación de la capacidad de giro directo de los recursos a los prestadores de servicios de salud, así como, el fortalecimiento de los sistemas de administración y seguimiento de los recursos por parte de la ADRES.</t>
  </si>
  <si>
    <t>Bases PND: La ampliación en la salud digital a través de la apropiación de tecnologías de información en el ecosistema sanitario, desde aplicaciones y servicios digítales, desarrollo y adopción de sistemas y componentes de TIC, con interoperabilidad, estándares de salud y ciberseguridad.</t>
  </si>
  <si>
    <t xml:space="preserve">Fortalecer el mecanismo del giro directo  a toda la red de prestadores y proveedores del sistema de salud hasta llegar a ser el pagador único con el fin de contribuir al flujo de recursos de manera oportuna </t>
  </si>
  <si>
    <t>DO2. Optimizar las capacidades organizacionales dentro del marco de la arquitectura empresarial de la Entidad mediante la implementación de la transformación digital que permita modernizar la entidad, facilitar la prestación de los servicios a los grupos de valor y mejorar la transparencia y publicidad de la información para el seguimiento de los recursos de la salud</t>
  </si>
  <si>
    <t>GM1. Fortalecer las gestiones de presupuesto, relaciones interinstitucionales y pagos mediante la optimización de la estructura orgánica, la gestión de consecución de recursos, el desarrollo e implementación de validaciones y/o auditorías aleatorias, según corresponda, el giro oportuno y el seguimiento a los recursos con el fin de contribuir a la sostenibilidad, saneamiento y continuidad del sistema de salud con transparencia, integridad, eficiencia y eficacia.</t>
  </si>
  <si>
    <t>Bases PND: La alineación de necesidades de financiamiento, acorde con el ciclo presupuestal, con la planeación y estimación de las necesidades en salud, en todos los ámbitos del Sistema.</t>
  </si>
  <si>
    <t>1, Proyectar la propuesta de los  Actos Administrativos que reglamentan la operación de la Administradora de los Recursos del Sistema General de Seguridad Social en Salud -ADRES</t>
  </si>
  <si>
    <t>Realizar la propuesta de la normatividad que reglamenta los actos administrativos.</t>
  </si>
  <si>
    <t xml:space="preserve">Proyecto de Actos Administrativos </t>
  </si>
  <si>
    <t>Dirección General
Dirección de Gestión de Recursos Financieros de la Salud
Oficina Asesora Jurídica.</t>
  </si>
  <si>
    <t>N/A</t>
  </si>
  <si>
    <t>VALR - Validación, liquidación y reconocimiento
VERS-Verificaciones al reconocimiento de los recursos del Sistema de Salud</t>
  </si>
  <si>
    <t xml:space="preserve">2, Remitir a la Oficina Asesora Jurídica la proyección de los actos administrativos para su revisión y aprobación </t>
  </si>
  <si>
    <t>Enviar a la Oficina Asesora Jurídica los proyectos de los Actos Administrativos para su respectiva revisión y aprobación.</t>
  </si>
  <si>
    <t>Proyecto de Actos Administrativos con visto bueno de la OAJ</t>
  </si>
  <si>
    <t>3, Expedir los Actos Administrativos que reglamentan la operación de la Administradora de los Recursos del Sistema General de Seguridad Social en Salud -ADRES</t>
  </si>
  <si>
    <t>Emitir lineamientos que reglamentan la operación de la ADRES mediante Resoluciones, Circulares.</t>
  </si>
  <si>
    <t xml:space="preserve">Actos Administrativos Publicados </t>
  </si>
  <si>
    <t xml:space="preserve">1. Solicitar el cronograma del diseño, desarrollo, implementación, pruebas y puesta en producción  del SIA </t>
  </si>
  <si>
    <t>Memorando radicado ante la  DGTIC</t>
  </si>
  <si>
    <t>VALR - Validación, liquidación y reconocimiento
VERS-Verificaciones al reconocimiento de recursos del Sistema de Salud.</t>
  </si>
  <si>
    <t>2.  Expedir memorando mensuales solicitando informes de avance del proyecto SIA a DGTIC con copia a la Dirección General, Planeación, Control Interno y Supervisor del Contrato.</t>
  </si>
  <si>
    <t xml:space="preserve">Solicitar mediante memorando dirigido a DGTIC el avance mensual del SIA de acuerdo con el cronograma establecido para tal fin.
</t>
  </si>
  <si>
    <t>Memorando de solicitud mensual del avance del SIA</t>
  </si>
  <si>
    <t>Dirección de Gestión de Tecnologías de Información y Comunicaciones
Dirección General
Oficina Asesora de Planeación y Control de Riesgo.
Oficina de Control Interno.</t>
  </si>
  <si>
    <t xml:space="preserve">3. Elaborar  actas de reuniones de acuerdo con el cronograma establecido por DGTIC para el desarrollo del proyecto SIA. </t>
  </si>
  <si>
    <t>Participar en las reuniones programadas en el cronograma por DGTIC para el desarrollo del proyecto SIA, dando cumplimiento al cronograma establecido para dicho fin.</t>
  </si>
  <si>
    <t>Actas  de reunión</t>
  </si>
  <si>
    <t>Elaborar y ajustar los documentos de acuerdo con la etapa desarrollada si hay lugar a ello.</t>
  </si>
  <si>
    <t xml:space="preserve">Documentos elaborados o ajustados de acuerdo con la etapa de desarrollo.
Informe Trimestral de la documentación aprobada </t>
  </si>
  <si>
    <t>5. Elaborar el Informe del resultado de las pruebas generado en la etapa correspondiente.</t>
  </si>
  <si>
    <t>Elaborar un informe para:
Validar el cumplimiento de los requisitos de acuerdo a las necesidades funcionales de la DOP.
 Aprobar el desarrollo y dar paso a producción para ejecución de piloto, en el evento del éxito de las pruebas,
 Acompañar a DGTIC durante el periodo de estabilización del aplicativo.</t>
  </si>
  <si>
    <t xml:space="preserve">Informe de resultado de las pruebas generado </t>
  </si>
  <si>
    <t>6. Expedir memorando solicitando ajustes al desarrollo de acuerdo a los cambios normativos que se puedan presentar con impacto a corto, mediano y largo plazo, cuando aplique.</t>
  </si>
  <si>
    <t>Elevar solicitudes relacionados con el cambio en los requisitos funcionales, siempre y cuando se presenten cambios normativos de aplicación a corto, mediano y largo plazo, que tengan un impacto en los requisitos funcionales  establecidos. (Por cuanto los cambios normativos se encuentran fuera del control de la ADRES).</t>
  </si>
  <si>
    <t>Memorando cuando aplique sobre reporte de ajustes con impacto de corto, mediano y largo plazo.</t>
  </si>
  <si>
    <t>1. Priorizar los procedimientos de la DOP que requieren actualización</t>
  </si>
  <si>
    <t xml:space="preserve">Revisar de manera articulada con los coordinadores de los grupos GIVAC, GIVRA y GIGR los procedimientos de la DOP y priorizar los que requieran actualización por cambio en actividades y/o en la normatividad. </t>
  </si>
  <si>
    <t xml:space="preserve">2. Actualizar procedimientos de la DOP  
</t>
  </si>
  <si>
    <t>Procedimientos actualizados y ajustados a la normatividad actual</t>
  </si>
  <si>
    <t xml:space="preserve">3. Socializar y divulgar los procedimientos de la DOP  
</t>
  </si>
  <si>
    <t>Articular con los coordinadores y sus equipos de  trabajo la socialización y divulgación de los procedimientos de la DOP ajustados.</t>
  </si>
  <si>
    <t>Listados de Asistencia o grabaciones por teams.</t>
  </si>
  <si>
    <t>Realizar asistencias técnicas personalizadas en territorio a las IPS públicas y privadas en los  temas relacionados al proceso  de reclamaciones con cargo a la ADRES.</t>
  </si>
  <si>
    <t>Listados de asistencias y resultados de encuestas a los asistentes.
Presentaciones</t>
  </si>
  <si>
    <t>Efectuar  auditorias de campo en el territorio a las IPS públicas y privadas en temas relacionados con el proceso de reclamaciones.</t>
  </si>
  <si>
    <t xml:space="preserve">Realizar  diez (10) auditorias de campo a las IPS públicas y privadas en los territorios </t>
  </si>
  <si>
    <t xml:space="preserve">informe de resultado de las auditorias </t>
  </si>
  <si>
    <t>Efrain Meneses</t>
  </si>
  <si>
    <t>Diseñar una propuesta de restructuración del Modelo de Auditoria para implementar a partir del 2025.</t>
  </si>
  <si>
    <t>Revisar el proceso actual de la auditoria de recobros y reclamaciones para estructurar un nuevo modelo de auditoria.</t>
  </si>
  <si>
    <t>Documento de propuesta del nuevo  modelo de auditoria</t>
  </si>
  <si>
    <t>Recopilación y Validación de Datos</t>
  </si>
  <si>
    <t>Recopilar información de todos los informes de auditoria emitidos por la Oficina de Control Interno durante la vigencia anterior. (Hallazgos - conclusiones - Recomendaciones)</t>
  </si>
  <si>
    <t>Informe Preliminar Anual de Control Interno</t>
  </si>
  <si>
    <t>Lizeth Lamprea Méndez</t>
  </si>
  <si>
    <t>Diego Santacruz 
Orlando Sabogal
Carlos Nova
Cesar Sopo</t>
  </si>
  <si>
    <t xml:space="preserve">Emitir Informe Ejecutivo Anual Oficina de Control Interno </t>
  </si>
  <si>
    <t>Validar la calidad y consistencia de la información recopilada y emitir informe anual de Control Interno dirigido a Ministro de Salud y Director de la ADRES.</t>
  </si>
  <si>
    <t>Informe Ejecutivo Anual de Control Interno</t>
  </si>
  <si>
    <t>Capacitar funcionarios en temas del SCI- 1 Semestre 2024</t>
  </si>
  <si>
    <t>Realizar capacitación al interior de la Entidad, relacionada con el fortalecimiento del Sistema de Control Interno durante el 1 semestre de 2024</t>
  </si>
  <si>
    <t>Memorias, grabaciones, asistencia</t>
  </si>
  <si>
    <t>Capacitar funcionarios en temas del SCI- 2 Semestre 2024</t>
  </si>
  <si>
    <t>Realizar capacitación al interior de la Entidad, relacionada con el fortalecimiento del Sistema de Control Interno durante el 2 semestre de 2024</t>
  </si>
  <si>
    <t>Cumplimiento del Plan Anual de Auditorías de la vigencia</t>
  </si>
  <si>
    <t xml:space="preserve">	Ejecutar seguimiento mensual al cumplimiento del Plan Anual de Auditorías de la vigencia.</t>
  </si>
  <si>
    <t>Acta de Reunión Mensual
Grabación TEAM</t>
  </si>
  <si>
    <t>Realizar análisis de Encuestas de Percepción</t>
  </si>
  <si>
    <t>Consolidación y Análisis de Encuestas de Percepción diligenciadas por los auditados</t>
  </si>
  <si>
    <t>Consolidado y Análisis de Resultados de Encuestas de Percepción</t>
  </si>
  <si>
    <t>Realizar análisis de Listas de Aseguramiento de Calidad</t>
  </si>
  <si>
    <t>Consolidación y Análisis de Resultados de Listas de Aseguramiento de la Calidad</t>
  </si>
  <si>
    <t>Recomendaciones a Auditores</t>
  </si>
  <si>
    <t>Presentar del Informe Preliminar  Programa de Aseguramiento de la Calidad</t>
  </si>
  <si>
    <t xml:space="preserve">Informe Preliminar Programa de Aseguramiento de la Calidad </t>
  </si>
  <si>
    <t>Construir Modelo financiero ADRES</t>
  </si>
  <si>
    <t>Realizar el análisis del modelo financiero, con el cual administrar los presupuestos y los recursos públicos asignados a la entidad y a sus proyectos, constituyéndose así en una herramienta de seguimiento presupuestal.</t>
  </si>
  <si>
    <t>Generar Catalogo de Recursos ADRES</t>
  </si>
  <si>
    <t>Realizar un inventario exhaustivo y una descripción detallada de todos los elementos esenciales para el funcionamiento de la entidad, abarcando desde insumos y propiedades inmuebles hasta infraestructura, tecnología e información. El propósito de este proceso es proporcionar una visión completa de los recursos necesarios para las operaciones de la entidad, asegurando un entendimiento claro de los activos físicos y virtuales que respaldan sus funciones</t>
  </si>
  <si>
    <t xml:space="preserve">Catalogo de elementos tangibles e intangibles </t>
  </si>
  <si>
    <t>Elaborar una propuesta de control presupuestal y presentar como herramienta propuesta para el seguimiento presupuestal al PAIA que le permita a la ADRES una correcta gestión y dirección de sus recursos</t>
  </si>
  <si>
    <t>Herramienta de seguimiento presupuestal</t>
  </si>
  <si>
    <t xml:space="preserve">Socializar Marco Normativo, modelo financiero y   Herramienta de seguimiento presupuestal. </t>
  </si>
  <si>
    <t>Todos los procesos</t>
  </si>
  <si>
    <t>Elaborar Matriz presupuestal</t>
  </si>
  <si>
    <t>Matriz o tablero de control para la planificación de recursos financieros, que incluya aspectos como apropiación, compromisos, pagos y saldos. Este sistema estará vinculado al Plan Anual de Adquisiciones y a la disposición de vigencias futuras</t>
  </si>
  <si>
    <t>Presentación en Power Point del marco y el modelo financiero
Lista de asistencia</t>
  </si>
  <si>
    <t>Estrategia de Rendición Cuentas y Participación Ciudadana elaborada</t>
  </si>
  <si>
    <t>Fernando Velásquez</t>
  </si>
  <si>
    <t>30/03/02024</t>
  </si>
  <si>
    <t>Elaborar el Cronograma Audiencia Pública de Rendición de Cuentas</t>
  </si>
  <si>
    <t>Elaborar Cronograma para realizar la Audiencia Pública de Rendición de Cuentas de acuerdo con las fechas definidas por la Dirección General</t>
  </si>
  <si>
    <t>Cronograma Estrategia de Rendición cuentas 2023 - 2024 elaborado</t>
  </si>
  <si>
    <t>Consolidar Informe Rendición de Cuentas</t>
  </si>
  <si>
    <t>Coordinar y consolidar el informe de rendición de cuentas 2023 - 2024</t>
  </si>
  <si>
    <t>Informe de la Rendición de Cuentas 2023- 2024 consolidado</t>
  </si>
  <si>
    <t xml:space="preserve">Formular el Plan Anticorrupción y de Atención al Ciudadano </t>
  </si>
  <si>
    <t>PAAC 2024 publicado</t>
  </si>
  <si>
    <t xml:space="preserve">Realizar seguimiento y reporte Plan Anticorrupción y de Atención al Ciudadano </t>
  </si>
  <si>
    <t>Realizar seguimiento cuatrimestral, consolidar reporte de avances del PAAC y publicar en Transparencia</t>
  </si>
  <si>
    <t>Informes de seguimiento cuatrimestral</t>
  </si>
  <si>
    <t>Estructurar contenidos Submenú "Colaboración e innovación abierta"</t>
  </si>
  <si>
    <t>Submenú "Colaboración e Innovación abierta" del Menú Participa con contenidos acorde a la Resolución 1519 de 2020</t>
  </si>
  <si>
    <t xml:space="preserve">Revisión, diagnóstico y actualización de Indicadores de Gestión </t>
  </si>
  <si>
    <t>Diagnóstico Indicadores
Hojas de vida de indicadores de Gestión actualizadas
Indicadores actualizados en Eureka</t>
  </si>
  <si>
    <t>Jefe Oficina Asesora de Planeación y Control de Riesgos</t>
  </si>
  <si>
    <t>La modernización institucional con el fortalecimiento de la rectoría del MSPS y la capacidad de ADRES</t>
  </si>
  <si>
    <t>Definir el proceso para el despliegue de la gestión integral de procesos en la entidad</t>
  </si>
  <si>
    <t>Definir metodológicamente y a nivel de proceso cómo se desplegará la gestión de procesos de negocio en la entidad, asegurando que los documentos que se construyan contengan como mínimo: 
• Lineamientos
• Niveles de desagregación de procesos
• Glosario de términos
• Modelo de gobierno
• Instrumentos para caracterización y despliegue de procesos en la entidad</t>
  </si>
  <si>
    <t>Proceso Gestión de Procesos de Negocio documentado con sus respectivos instrumentos para el despliegue en la entidad</t>
  </si>
  <si>
    <t>Ingrid Carola Amaya Moreno</t>
  </si>
  <si>
    <t>Constanza Cristina Díaz Romero</t>
  </si>
  <si>
    <t>Todas las dependencias</t>
  </si>
  <si>
    <t>Sin información</t>
  </si>
  <si>
    <t>Gestionar la aprobación y formalización del proceso para el despliegue de la gestión integral de procesos en la entidad</t>
  </si>
  <si>
    <t>Proceso Gestión de Procesos de Negocio con sus respectivos instrumentos aprobado</t>
  </si>
  <si>
    <t>Construir el plan de trabajo detallado para la definición y construcción de los procesos</t>
  </si>
  <si>
    <t>A partir del proceso definido para la "Gestión de Procesos de Negocio", definir las acciones a adelantar para realizar la identificación y construcción de los procesos de la ADRES, asegurando una priorización previa.</t>
  </si>
  <si>
    <t>Plan detallado de trabajo para la identificación y construcción del nuevo modelo de procesos de la Entidad</t>
  </si>
  <si>
    <t>Ninguna</t>
  </si>
  <si>
    <t>Realizar sondeo de mercado para identificar herramientas que permitan la administración y gestión integral de los procesos (BPAs)</t>
  </si>
  <si>
    <t>Identificar que herramientas tecnológicas (BPA) existen en el mercado que permitan:
- Diseño y desagregación de procesos
- Simulación - Análisis
- Documentación de proceso
- Control de versionamiento de documentos
- Creación de flujos de aprobación
- Custodia de procesos
- Publicación</t>
  </si>
  <si>
    <t>Documento comparativo de herramientas BPA</t>
  </si>
  <si>
    <t>Construir caso de negocio para soportar la necesidad de la adquisición de un BPA</t>
  </si>
  <si>
    <t>A partir del sondeo de mercado, construir un caso de negocio en el que se describa:
• Necesidad a suplir / Problema(s) a solucionar
• Actores involucrados
• 3 posibles soluciones tomadas del sondeo de mercado
• Alcance
• Riesgos y sus mitigaciones
- Requerimientos Funcionales y 
• Requerimientos no funcionales o técnicos (seguridad, disponibilidad, continuidad, facilidad de gestión, tiempo de respuesta)
• Costos
• Beneficios o ahorros
• Recomendaciones
• Ventajas y desventajas</t>
  </si>
  <si>
    <t>Documento caso de negocio que explica la necesidad de adquirir una herramienta BPA construido</t>
  </si>
  <si>
    <t>Gestionar la aprobación del caso de negocio que soporta la necesidad de la adquisición de un BPA</t>
  </si>
  <si>
    <t xml:space="preserve">Adelantar las acciones a que haya lugar para gestionar la aprobación del documento caso de negocio que explica la necesidad de adquirir una herramienta BPA </t>
  </si>
  <si>
    <t>Documento caso de negocio que explica la necesidad de adquirir una herramienta BPA aprobado</t>
  </si>
  <si>
    <t>Formalizar a los procesos de Gestión de contratación y Financiera la necesidad de recursos para la adquisición de un BPA</t>
  </si>
  <si>
    <r>
      <t xml:space="preserve">Diligenciar la información requerida para solicitar </t>
    </r>
    <r>
      <rPr>
        <sz val="9.9"/>
        <color theme="1"/>
        <rFont val="Arial"/>
        <family val="2"/>
      </rPr>
      <t>recursos para la adquisición de un BPA</t>
    </r>
    <r>
      <rPr>
        <sz val="11"/>
        <color theme="1"/>
        <rFont val="Arial"/>
        <family val="2"/>
      </rPr>
      <t>, conforme lo establecido por la Dirección Administrativa y Financiera</t>
    </r>
  </si>
  <si>
    <t>Solicitud de recursos para la adquisición de un BPA formalizada a la Dirección Administrativa y Financiera</t>
  </si>
  <si>
    <t xml:space="preserve">GCON - Gestión Contractual
GFIN - Gestión Financiera </t>
  </si>
  <si>
    <t>Realizar talleres y/o mesas de trabajo para redefinir la cadena de valor de la ADRES.</t>
  </si>
  <si>
    <t>Convocar a directores, subdirectores y coordinadores a las sesiones de trabajo que se establezcan en el plan detallado.</t>
  </si>
  <si>
    <t>Propuesta de Macroprocesos por tipo, con sus interacciones</t>
  </si>
  <si>
    <t>Gestionar la aprobación de la propuesta de Macroprocesos por tipo con sus interacciones</t>
  </si>
  <si>
    <t>Realizar la presentación de la propuesta de Macroprocesos por tipo con sus interacciones, en las instancias requeridas para su aprobación.</t>
  </si>
  <si>
    <t>Macroprocesos por tipo, con sus interacciones aprobados</t>
  </si>
  <si>
    <t>Realizar talleres y/o mesas de trabajo para construir SIPOC de Macroprocesos</t>
  </si>
  <si>
    <t>SIPOC Macroprocesos</t>
  </si>
  <si>
    <t>Caracterizar los Macroprocesos aprobados</t>
  </si>
  <si>
    <t>Documentar el Macroproceso conforme con los instrumentos definidos en la metodología del proceso de Gestión de Procesos de Negocio</t>
  </si>
  <si>
    <t>Caracterizaciones de Macroprocesos construidas</t>
  </si>
  <si>
    <t>Gestionar la aprobación de las caracterizaciones de Macroprocesos</t>
  </si>
  <si>
    <t>Caracterizaciones de Macroprocesos aprobadas</t>
  </si>
  <si>
    <t>Adoptar el marco de referencia de arquitectura empresarial en lo que respecta al dominio institucional, de información y de seguridad</t>
  </si>
  <si>
    <t>La modernización institucional con el fortalecimiento de la rectoría del MSPS, la capacidad de ADRES</t>
  </si>
  <si>
    <t>Finalizar metodología para medir el nivel de madurez de los procesos</t>
  </si>
  <si>
    <t>Construir documento que contenga la metodología adoptada para medir el nivel de madurez de la gestión de procesos de negocio a nivel entidad, el de los procesos y el de las capacidades de transformación</t>
  </si>
  <si>
    <t>Metodología para medir el nivel de madurez de los procesos construida</t>
  </si>
  <si>
    <t>Gestionar la aprobación de la metodología para medir el nivel de madurez de los procesos</t>
  </si>
  <si>
    <t>Realizar las acciones a que haya lugar para aprobar la metodología adoptada para medir el nivel de madurez de la gestión de procesos de negocio a nivel entidad, el de los procesos y el de las capacidades de transformación</t>
  </si>
  <si>
    <t>Metodología para medir el nivel de madurez de los procesos aprobada</t>
  </si>
  <si>
    <t>Construir metodología para medir el nivel de madurez de las capacidades institucionales de la ADRES</t>
  </si>
  <si>
    <t>Construir documento que contenga la metodología adoptada para medir el nivel de madurez de las capacidades de la ADRES</t>
  </si>
  <si>
    <t>Metodología nivel madurez capacidades construida</t>
  </si>
  <si>
    <t>Gestionar la aprobación de la metodología propuesta para medir el nivel de madurez de las capacidades institucionales de la ADRES</t>
  </si>
  <si>
    <t>Realizar las acciones a que haya lugar para aprobar la metodología adoptada para medir el nivel de madurez de las capacidades de la Entidad</t>
  </si>
  <si>
    <t>Metodología nivel madurez capacidades aprobada</t>
  </si>
  <si>
    <t>Hugo Prada Lozada</t>
  </si>
  <si>
    <t>Construir el mapa de capacidades institucionales</t>
  </si>
  <si>
    <t>Construir conforme lo establecido en el Marco de Referencia de Arquitectura Empresarial (MRAE) del MINTIC que se encuentre vigente, el mapa de capacidades de la ADRES</t>
  </si>
  <si>
    <t>Mapa de capacidades institucionales construido</t>
  </si>
  <si>
    <t>Gestionar la aprobación del mapa de capacidades institucionales propuesto</t>
  </si>
  <si>
    <t>Realizar las acciones a que haya lugar para aprobar el mapa de capacidades de la Entidad</t>
  </si>
  <si>
    <t>Mapa de capacidades institucionales aprobado</t>
  </si>
  <si>
    <t>Asociar al mapa estratégico las capacidades institucionales identificadas</t>
  </si>
  <si>
    <t>Construir conforme lo establecido en el Marco de Referencia de Arquitectura Empresarial (MRAE) del MINTIC que se encuentre vigente, las relaciones existentes entre las capacidades institucionales y el mapa estratégico</t>
  </si>
  <si>
    <t xml:space="preserve">Soporte que evidencie las relaciones existentes entre mapa estratégico y las capacidades institucionales </t>
  </si>
  <si>
    <t>Gestionar la aprobación del soporte que evidencie las relaciones existentes entre mapa estratégico y las capacidades institucionales identificadas</t>
  </si>
  <si>
    <t>Realizar las acciones a que haya lugar para aprobar el soporte que evidencie las relaciones existentes entre mapa estratégico y las capacidades institucionales</t>
  </si>
  <si>
    <t>Soporte que evidencie las relaciones existentes entre mapa estratégico y las capacidades institucionales aprobado</t>
  </si>
  <si>
    <t>Construir metodología para definir y/o actualizar el portafolio de servicios</t>
  </si>
  <si>
    <t>Construir una propuesta metodológica para la definición y/o actualización del portafolio de servicios de la entidad</t>
  </si>
  <si>
    <t>Metodología definición y/o actualización portafolio de servicios propuesta</t>
  </si>
  <si>
    <t>Gestionar la aprobación de la metodología propuesta para definir y/o actualizar el portafolio de servicios</t>
  </si>
  <si>
    <t xml:space="preserve">Realizar las acciones a que haya lugar para aprobar la metodología para la definición y/o actualización del portafolio de servicios </t>
  </si>
  <si>
    <t>Metodología definición y/o actualización portafolio de servicios aprobada</t>
  </si>
  <si>
    <t>Construir y/o actualizar el catálogo de servicios institucionales</t>
  </si>
  <si>
    <t>Construir conforme lo establecido en el Marco de Referencia de Arquitectura Empresarial (MRAE) del MINTIC que se encuentre vigente, el catálogo de servicios institucionales</t>
  </si>
  <si>
    <t>Catálogo de servicios institucionales propuesto</t>
  </si>
  <si>
    <t>Gestionar la aprobación del catálogo de servicios institucionales</t>
  </si>
  <si>
    <t>Realizar las acciones a que haya lugar para aprobar el catálogo de servicios institucionales</t>
  </si>
  <si>
    <t>Catálogo de servicios institucionales aprobado</t>
  </si>
  <si>
    <t>Relacionar las capacidades institucionales con los servicios que ofrece la Entidad</t>
  </si>
  <si>
    <t>Construir conforme lo establecido en el Marco de Referencia de Arquitectura Empresarial (MRAE) del MINTIC que se encuentre vigente, la relación entre las capacidades institucionales y los servicios que ofrece la Entidad</t>
  </si>
  <si>
    <t>Soporte que evidencie la relación entre las capacidades institucionales y los servicios propuesto</t>
  </si>
  <si>
    <t>Gestionar la aprobación del soporte que evidencie la relación entre las capacidades institucionales con los servicios que ofrece la Entidad</t>
  </si>
  <si>
    <t>Realizar las acciones a que haya lugar para aprobar el soporte que evidencie la relación entre las capacidades institucionales y los servicios</t>
  </si>
  <si>
    <t>Soporte que evidencie la relación entre las capacidades institucionales y los servicios aprobado</t>
  </si>
  <si>
    <t>Modernizar y optimizar los sistemas de información en la ADRES para fortalecer la gestión de datos, mejorar la eficiencia operativa y proporcionar información precisa y oportuna a los grupos de interés, garantizando la calidad y la seguridad de los datos.</t>
  </si>
  <si>
    <t>Realizar seguimiento al plan de racionalización de trámites y monitoreo a la estrategia 2024</t>
  </si>
  <si>
    <t>A partir del plan y la estrategia de racionalización de trámites definida para el 2024 solicitar a los procesos responsables el reporte de avances y realizar el respectivo registro en la herramienta dispuesta por la Función Pública para tal fin (SUIT)</t>
  </si>
  <si>
    <t>Registro en SUIT del monitoreo a las acciones de racionalización</t>
  </si>
  <si>
    <t>Depende de los otros entregables que hagan parte del producto de la DGTI</t>
  </si>
  <si>
    <t>Integrantes mesa de arquitectura:
Ingrid Carola Amaya
Daniel Cabezas
Paola Ambrosio y otros</t>
  </si>
  <si>
    <t>14. Plan de Fortalecimiento del SIGI</t>
  </si>
  <si>
    <t>Monitorear  la información de los procesos que se gestionan en la Oficina Asesora Jurídica</t>
  </si>
  <si>
    <t>Informe semestral</t>
  </si>
  <si>
    <t>Marcos Jaher Parra Oviedo</t>
  </si>
  <si>
    <t xml:space="preserve">Construcción de un repositorio de conceptos jurídicos. </t>
  </si>
  <si>
    <t xml:space="preserve">Repositorio de conceptos jurídicos construido </t>
  </si>
  <si>
    <t xml:space="preserve">Modelo de información institucional </t>
  </si>
  <si>
    <t>Identificar los roles y responsables de Gob Datos</t>
  </si>
  <si>
    <t xml:space="preserve">Identificar  roles y responsables para las actividades relacionadas con Gobierno y Gestión de Datos 
</t>
  </si>
  <si>
    <t>Documento borrador con  la estructura organizacional para Gobierno de Datos en el ADRES</t>
  </si>
  <si>
    <t>José Fabian Vaca C</t>
  </si>
  <si>
    <t>Definir la estructura organizacional para las actividades de Gob Datos</t>
  </si>
  <si>
    <t xml:space="preserve">Definir una estructura organizacional para las actividades relacionadas con Gobierno y Gestión de Datos 
</t>
  </si>
  <si>
    <t>Documento final  y  presentación de estructura organizacional para Gobierno de Datos en el ADRES</t>
  </si>
  <si>
    <t>Diseñar el borrador de la Política de Gobierno de Datos</t>
  </si>
  <si>
    <t xml:space="preserve">Diseñar un borrador de propuesta de Política de Gobierno de Datos
</t>
  </si>
  <si>
    <t>Diseñar el proceso preliminar del  proceso de Gestión de Datos</t>
  </si>
  <si>
    <t xml:space="preserve">Diseñar el procesos preliminar  de la gestión del dato (entradas, salidas, actividades, productos, roles, métricas, instructivos y demás documentos que den lineamiento a los subprocesos)
</t>
  </si>
  <si>
    <t xml:space="preserve">Proceso de Gobierno de Datos y Gestión de datos </t>
  </si>
  <si>
    <t>Presentar el  proceso de Gobierno de datos</t>
  </si>
  <si>
    <t xml:space="preserve">Presentar el procesos de gestión del dato (entradas, salidas, actividades, productos, roles, métricas, instructivos y demás documentos que den lineamiento a los subprocesos)
</t>
  </si>
  <si>
    <t xml:space="preserve">Presentación del Proceso de Gobierno de Datos y Gestión de datos </t>
  </si>
  <si>
    <t>Ajustar el proceso   del proceso de Gestión de datos</t>
  </si>
  <si>
    <t xml:space="preserve">Ajustar el  procesos relacionados con la gestión del dato (entradas, salidas, actividades, productos, roles, métricas, instructivos y demás documentos que den lineamiento a los subprocesos) conforme a las recomendaciones de la presentación
</t>
  </si>
  <si>
    <t xml:space="preserve">Documento preliminar para el Proceso de Gobierno de Datos y Gestión de datos </t>
  </si>
  <si>
    <t>Levantar el ecosistema de datos en el ADRES</t>
  </si>
  <si>
    <t xml:space="preserve">Levantar el ecosistema de datos de la entidad
</t>
  </si>
  <si>
    <t>Artefacto con el  inventario de fuentes de datos con sus atributos</t>
  </si>
  <si>
    <t>Presentar el  ecosistema de datos en el ADRES</t>
  </si>
  <si>
    <t xml:space="preserve">Presentar el ecosistema de datos de la entidad
</t>
  </si>
  <si>
    <t xml:space="preserve">Presentación del Artefacto </t>
  </si>
  <si>
    <t xml:space="preserve">Seleccionar las fuentes de Información 
</t>
  </si>
  <si>
    <t>Seleccionar fuentes de información por medio de entrevistas al interior del ADRES que resulten de interés para el intercambio de información</t>
  </si>
  <si>
    <t>Documento con las fuentes seleccionadas con el contexto de selección</t>
  </si>
  <si>
    <t xml:space="preserve">Diseñar un prototipo de tablero 
</t>
  </si>
  <si>
    <t>Diseñar un prototipo de tablero que permita la toma de decisiones</t>
  </si>
  <si>
    <t>Prototipo de tablero</t>
  </si>
  <si>
    <t xml:space="preserve">Desarrollar un tablero gerencial 
</t>
  </si>
  <si>
    <t xml:space="preserve">Tablero gerencial en la herramienta institucional </t>
  </si>
  <si>
    <t xml:space="preserve">Diseñar una propuesta para los datos publicados </t>
  </si>
  <si>
    <t xml:space="preserve">Diseño de la  propuesta para mejorar los datos publicados en el portal ADRES </t>
  </si>
  <si>
    <t xml:space="preserve">Mejorar los artefactos de datos </t>
  </si>
  <si>
    <t>Requerimiento de mejora para los datos expuestos al público general en la ADRES</t>
  </si>
  <si>
    <t>Revisar  la versión final de la  metodología para medir el nivel de madurez de los datos</t>
  </si>
  <si>
    <t xml:space="preserve">Documento de metodología  revisado y con comentarios </t>
  </si>
  <si>
    <t>Ajustar  la metodología para la evaluación de en madurez de datos</t>
  </si>
  <si>
    <t>Identificar los  datos maestros y de referencia</t>
  </si>
  <si>
    <t>Identificar los datos maestros y de referencia</t>
  </si>
  <si>
    <t>Documento con la identificación de los datos maestros de fuentes seleccionadas</t>
  </si>
  <si>
    <t xml:space="preserve">Perfilar los datos maestros </t>
  </si>
  <si>
    <t xml:space="preserve">Perfilar datos maestros </t>
  </si>
  <si>
    <t>Documento con el perfilamiento de los datos maestros de fuentes seleccionadas</t>
  </si>
  <si>
    <t>Identificar los metadatos de negocio</t>
  </si>
  <si>
    <t>Identificar metadatos de negocio como: definiciones de negocio, restricciones regulatorias, inventario de reportes, reglas de negocio.</t>
  </si>
  <si>
    <t>Documento con la identificación de los  metadatos de fuentes seleccionadas, así como reglas de negocio y restricciones normativas</t>
  </si>
  <si>
    <t>Documentar los  metadatos de negocio como: definiciones de negocio, restricciones regulatorias, inventario de reportes, reglas de negocio.</t>
  </si>
  <si>
    <t>Documento con  los metadatos,  definiciones de negocio, restricciones regulatorias y reglas de negocio</t>
  </si>
  <si>
    <t xml:space="preserve">Crear el glosario de negocio </t>
  </si>
  <si>
    <t>Crear un glosario de negocio que refleje el conocimiento de las fuentes seleccionadas</t>
  </si>
  <si>
    <t xml:space="preserve">Documento con glosario de negocio </t>
  </si>
  <si>
    <t>Implementar el glosario de negocio</t>
  </si>
  <si>
    <t>Implementar el glosario de negocio que refleje el conocimiento de las fuentes seleccionadas</t>
  </si>
  <si>
    <t>Glosario implementado  en la herramienta AZURE</t>
  </si>
  <si>
    <t>Diseñar y ejecutar campañas  de cultura de datos</t>
  </si>
  <si>
    <t>Piezas gráficas y presentaciones relacionadas con cultura de datos</t>
  </si>
  <si>
    <t>Documento con la implementación del linaje de datos de dos fuentes de información  de la ADRES en la herramienta AZURE</t>
  </si>
  <si>
    <t>Diseñar de modelo de datos</t>
  </si>
  <si>
    <t>Diseñar el modelo de datos en fuentes seleccionadas</t>
  </si>
  <si>
    <t>Diseño de modelo de información</t>
  </si>
  <si>
    <t>Presentar el modelo de datos</t>
  </si>
  <si>
    <t>Presentar el modelo de datos en fuentes seleccionadas</t>
  </si>
  <si>
    <t>Presentación de modelo de datos</t>
  </si>
  <si>
    <t>1. Planeación Institucional</t>
  </si>
  <si>
    <t>15. Gestión del Conocimiento y la Innovación</t>
  </si>
  <si>
    <t xml:space="preserve">13. Plan Institucional </t>
  </si>
  <si>
    <t>Adelantar las acciones correspondientes para aprobar y formalizar el proceso de Gestión de Procesos de Negocio con todos sus instrumentos</t>
  </si>
  <si>
    <t>Gestionar acciones tendientes para la contratación de la traducción de lenguas nativas colombianas</t>
  </si>
  <si>
    <t xml:space="preserve"> Adelantar estudios previos para la inclusión de información en la página Web en lenguas nativas indígenas e implementar en página web de la entidad (Desarrollar acciones que faciliten el acceso a la información en un lenguaje claro e incluyente)</t>
  </si>
  <si>
    <t>Estudios previos elaborados</t>
  </si>
  <si>
    <t>Piezas elaboradas y socializadas en la página web de la entidad</t>
  </si>
  <si>
    <t>Elaborar informes cómo vamos en gestión de PQRSD I Trimestre</t>
  </si>
  <si>
    <t xml:space="preserve">Desarrollar en el I trimestre el informe de gestión de PQRSD a funcionarios y contratistas </t>
  </si>
  <si>
    <t>Informe de Gestión PQRSD I Trimestre</t>
  </si>
  <si>
    <t>Elaborar informes cómo vamos en gestión de PQRSD II Trimestre</t>
  </si>
  <si>
    <t xml:space="preserve">Desarrollar en el II trimestre el informe de gestión de PQRSD a funcionarios y contratistas </t>
  </si>
  <si>
    <t>Informe de Gestión PQRSD II Trimestre</t>
  </si>
  <si>
    <t>Elaborar informes cómo vamos en gestión de PQRSD III Trimestre</t>
  </si>
  <si>
    <t xml:space="preserve">Desarrollar en el III trimestre el informe de gestión de PQRSD a funcionarios y contratistas </t>
  </si>
  <si>
    <t>Informe de Gestión PQRSD III Trimestre</t>
  </si>
  <si>
    <t>Generar reportes semanales gestión de PQRSD socializar resultados I Semestre</t>
  </si>
  <si>
    <t xml:space="preserve">Remitir semanalmente estado gestión PQRSD dependencias realizar recomendaciones y compromisos del primer semestre </t>
  </si>
  <si>
    <t>Reporte semanal Gestión PQRSD elaborado y socializado 1er semestre</t>
  </si>
  <si>
    <t>Generar reportes semanales gestión de PQRSD socializar resultados II Semestre</t>
  </si>
  <si>
    <t>Remitir semanalmente estado gestión PQRSD dependencias realizar recomendaciones y compromisos del segundo semestre</t>
  </si>
  <si>
    <t>Reporte semanal Gestión PQRSD elaborado y socializado 2do semestre</t>
  </si>
  <si>
    <t>Participar en canales itinerantes (puntos móviles de atención, ferias, caravanas)I Semestre</t>
  </si>
  <si>
    <t>Listados de asistencia y soportes de valoración de nivel de efectividad de las jornadas</t>
  </si>
  <si>
    <t>Participar en canales itinerantes (puntos móviles de atención, ferias, caravanas)II Semestre</t>
  </si>
  <si>
    <t>Analizar contenidos de mayor consulta en cuanto lenguaje claro grupos de valor e interés I Semestre</t>
  </si>
  <si>
    <t>Identificar, priorizar y analizar contenidos de mayor consulta, con la participación de servidores para reconocer si son fáciles o no de entender (acciones de simplificación).Evaluar contenido respuestas a PQRSD y adecuar en un lenguaje claro I semestre</t>
  </si>
  <si>
    <t xml:space="preserve">5 respuestas a PQRSD analizadas y adecuadas en lenguaje claro </t>
  </si>
  <si>
    <t>Analizar contenidos de mayor consulta en cuanto lenguaje claro grupos de valor e interés II Semestre</t>
  </si>
  <si>
    <t>Identificar, priorizar y analizar  contenidos de mayor consulta, con la participación de servidores para reconocer si son fáciles o no de entender (acciones de simplificación).Evaluar contenido respuestas a PQRSD y adecuar en un lenguaje claro  II semestre</t>
  </si>
  <si>
    <t>Socializar información de Servicio al Ciudadano a los funcionarios de la entidad I Semestre</t>
  </si>
  <si>
    <t>Generar un slogan para que a través del Boletín Sintonía se publiquen durante el semestre 6 contenidos con información relevante frente al servicio al ciudadano</t>
  </si>
  <si>
    <t>Información socializada a los funcionarios y grupos de interés sobre servicio al ciudadano y transparencia</t>
  </si>
  <si>
    <t>Socializar información de Servicio al Ciudadano a los funcionarios de la entidad II Semestre</t>
  </si>
  <si>
    <t>Elaborar los reportes de los resultados de las encuestas y socializarlos en la entidad I Trimestre</t>
  </si>
  <si>
    <t xml:space="preserve">Elaborar y socializar a las áreas de la entidad que correspondan los resultados obtenidos en las encuestas de percepción y satisfacción </t>
  </si>
  <si>
    <t>Elaborar los reportes de los resultados de las encuestas y socializarlos en la entidad II Trimestre</t>
  </si>
  <si>
    <t>Elaborar los reportes de los resultados de las encuestas y socializarlos en la entidad III Trimestre</t>
  </si>
  <si>
    <t>Con base en los resultados del FURAG 2023 realizar los ajuste a la PISC publicar y socializar con los funcionarios</t>
  </si>
  <si>
    <t>Política Institucional de Servicio al Ciudadano actualizada y presentada en el CIGD que se convoque</t>
  </si>
  <si>
    <t>Caracterizar a la ciudadanía y grupos de valor</t>
  </si>
  <si>
    <t>Caracterización de usuarios Actualizada</t>
  </si>
  <si>
    <t>Realizar capacitación y apropiación de la herramienta ORFEO</t>
  </si>
  <si>
    <t>Funcionarios y colaboradores capacitados en ORFEO. Reporte de asistencia</t>
  </si>
  <si>
    <t xml:space="preserve">Grabaciones de las sesiones del lanzamiento de la herramienta en la entidad </t>
  </si>
  <si>
    <t>Julian Felipe Mendez Baquero</t>
  </si>
  <si>
    <t>Fernando Jose Velasquez Avila 
Moises Cuca Suarez</t>
  </si>
  <si>
    <t>Grabaciones de las capacitaciones realizadas</t>
  </si>
  <si>
    <t xml:space="preserve">Videos actualizados en Stream </t>
  </si>
  <si>
    <t xml:space="preserve">paginas de inicio de Eureka actualizadas </t>
  </si>
  <si>
    <t>Gabriela Mendez Pelaez</t>
  </si>
  <si>
    <t xml:space="preserve">Reportes optimizados </t>
  </si>
  <si>
    <t xml:space="preserve">Tableros gerenciales optimizados y actualizados </t>
  </si>
  <si>
    <t>Herramienta parametrizada. Informe y reporte de ajustes y optimizaciones ejecutadas</t>
  </si>
  <si>
    <t xml:space="preserve">Oficina Asesora de Planeación y Control de Riesgos </t>
  </si>
  <si>
    <t>Generar un lanzamiento de la herramienta Eureka en la entidad</t>
  </si>
  <si>
    <t>Elaborar capacitaciones dirigidas al usuario final para el uso correcto de la herramienta Eureka.</t>
  </si>
  <si>
    <t>Actualizar videos con el uso de la herramienta Eureka y subirlos a la plataforma Stream.</t>
  </si>
  <si>
    <t xml:space="preserve">actualizar los videos que se encuentran cargados, según las nuevas funcionalidades y/o actualizaciones de la herramienta </t>
  </si>
  <si>
    <t xml:space="preserve">Ejecutar soportes y mantenimientos de la herramienta </t>
  </si>
  <si>
    <t>Actualizar las paginas de inicio de la herramienta Eureka</t>
  </si>
  <si>
    <t>Mejorar la calidad de los reportes generados en Eureka.</t>
  </si>
  <si>
    <t>Generar una cultura que permita apalancar el desarrollo del talento humano y la transformación organizacional de la ADRES</t>
  </si>
  <si>
    <t>Elaborar estudio de cargas laborales</t>
  </si>
  <si>
    <t>A partir de los procesos y procedimientos documentados, realizar el estudio de levantamiento de cargas de trabajo, conforme a los lineamientos del DAFP, con el acompañamiento de las diferentes dependencias de la ADRES</t>
  </si>
  <si>
    <t>Documento del estudio de cargas laborales</t>
  </si>
  <si>
    <t>Laddy Astrid Giraldo Piedrahita</t>
  </si>
  <si>
    <t>Alicia Judith Benitez Gomez</t>
  </si>
  <si>
    <t>Realizar análisis del estudio de cargas laborales obtenido</t>
  </si>
  <si>
    <t>Con base en el estudio de cargas laborales desarrollado, se analizarán estos resultados para establecer un documento con las recomendaciones y conclusiones correspondientes</t>
  </si>
  <si>
    <t>Documento con recomendaciones y acciones de continuidad frente al estudio realizado</t>
  </si>
  <si>
    <t>Realizar el estudio técnico de rediseño organizacional</t>
  </si>
  <si>
    <t>El estudio técnico debe contener la información y la documentación de acuerdo a la guía de rediseño institucional del DAFP. La actividad se desarrolla en coordinación con las dependencias involucradas en la recopilación, elaboración y validación de información</t>
  </si>
  <si>
    <t>Estudio técnico de rediseño institucional elaborado</t>
  </si>
  <si>
    <t>Proyectar los documentos para formalizar el rediseño organizacional</t>
  </si>
  <si>
    <t>Con base en el estudio técnico resultante para el rediseño organizacional, se construirán los documentos que lo formalizan ante las instancias pertinentes.</t>
  </si>
  <si>
    <t>Borrador de Decretos de restructuración, Manual de Funciones, entre otros</t>
  </si>
  <si>
    <t>Someter a consideración el rediseño organizacional ante las instancias pertinentes</t>
  </si>
  <si>
    <t xml:space="preserve">Presentar a las entidades correspondientes el proyecto de rediseño organizacional, acompañado de los documentos que soportan su análisis. </t>
  </si>
  <si>
    <t>Oficios presentados a las instancias pertinentes</t>
  </si>
  <si>
    <t>Formular pilares de la estrategia de cultura organizacional</t>
  </si>
  <si>
    <t>Formular pilares de la Estrategia de Cultura  Organizacional en la entidad, que incluye cambio organizacional,  partiendo de las directrices impartidas por la Alta Dirección y del rediseño organizacional aprobado</t>
  </si>
  <si>
    <t>Documento Estrategia Cultura Organizacional con lineamientos y directrices dadas por la Alta Dirección</t>
  </si>
  <si>
    <t>Proyectar cronograma de actividades a realizar para iniciar la primera etapa de la estrategia de cultura organizacional en la entidad</t>
  </si>
  <si>
    <t>Cronograma implementación estrategia cultura organizacional desarrollado</t>
  </si>
  <si>
    <t>Socializar la estrategia de cultura organizacional aprobada para la entidad</t>
  </si>
  <si>
    <t>Documento con evidencias de socializaciones realizadas</t>
  </si>
  <si>
    <t>Ejecutar las líneas estratégicas del talento humano planeadas para el primer trimestre</t>
  </si>
  <si>
    <t>Desarrollar las actividades formuladas en los planes institucionales para el fortalecimiento del talento humano y documentar su seguimiento en el periodo.</t>
  </si>
  <si>
    <t>Formato GETH-FR61 "Seguimiento a las Actividades Establecidas en los Planes de Talento Humano" registrado trimestralmente</t>
  </si>
  <si>
    <t>Ejecutar las líneas estratégicas del talento humano planeadas para el segundo trimestre</t>
  </si>
  <si>
    <t>Ejecutar las líneas estratégicas del talento humano planeadas para el tercer trimestre</t>
  </si>
  <si>
    <t>Ejecutar las líneas estratégicas del talento humano planeadas para el cuarto trimestre</t>
  </si>
  <si>
    <t>Realizar análisis para el otorgamiento de incentivos institucionales</t>
  </si>
  <si>
    <t>Revisar las evaluaciones del desempeño para cada nivel jerárquico de carrera administrativa, y para funcionarios de LNR, de modo que se determine el otorgamiento adecuado de los incentivos institucionales</t>
  </si>
  <si>
    <t>Reporte del otorgamiento de incentivos institucionales</t>
  </si>
  <si>
    <t>Proyectar el acto administrativo para otorgar incentivos institucionales</t>
  </si>
  <si>
    <t>Elaborar el acto administrativo para el otorgamiento de incentivos institucionales, de acuerdo con los resultados obtenidos</t>
  </si>
  <si>
    <t>Acto administrativo que otorga incentivos pecuniarios</t>
  </si>
  <si>
    <t>Documento con evidencias de su implementación</t>
  </si>
  <si>
    <t>Alicia Judith Benitez Gomez
Jaime Guillermo Castro Ramirez</t>
  </si>
  <si>
    <t xml:space="preserve">Ejecutar en el primer semestre las acciones de fortalecimiento del Código de Integridad de la Entidad, en donde se involucre la Alta Dirección con las iniciativas planteadas por los servidores públicos. </t>
  </si>
  <si>
    <t>Cronograma de implementación propuesto - Piezas comunicativas - Boletín Sintonía</t>
  </si>
  <si>
    <t xml:space="preserve">Ejecutar en el segundo semestre las acciones de fortalecimiento del Código de Integridad de la Entidad, en donde se involucre la Alta Dirección con las iniciativas planteadas por los servidores públicos. </t>
  </si>
  <si>
    <t>Ejecutar el Banco del Conocimiento versión 2</t>
  </si>
  <si>
    <t>Implementar el Banco del Conocimiento versión 2</t>
  </si>
  <si>
    <t>Material del Banco del Conocimiento cargado en Moodle</t>
  </si>
  <si>
    <t>Desarrollar el plan de trabajo formulado con base en resultados FURAG</t>
  </si>
  <si>
    <t xml:space="preserve">Ejecutar durante la vigencia las acciones planteadas para fortalecer la gestión del conocimiento, según los resultados obtenidos del FURAG. </t>
  </si>
  <si>
    <t>Documento con evidencias de su ejecución</t>
  </si>
  <si>
    <t xml:space="preserve">Realizar seguimiento al plan </t>
  </si>
  <si>
    <t>Evaluar la gestión de los riesgos de seguridad de la información.</t>
  </si>
  <si>
    <t>Evaluación de la ejecución del plan.</t>
  </si>
  <si>
    <t>Definir el Plan de Control Operacional de Seguridad de la Información</t>
  </si>
  <si>
    <t xml:space="preserve">Seguimiento del plan </t>
  </si>
  <si>
    <t>Definir e implementar la política de seguridad de datos</t>
  </si>
  <si>
    <t>Política implementada.</t>
  </si>
  <si>
    <t>Estrategias definidas</t>
  </si>
  <si>
    <t>Actualización de políticas y lineamientos específicos de seguridad de la información - ISO 27002</t>
  </si>
  <si>
    <t>Desarrollar e implementar los controles asociados a las dimensiones de seguridad de la información de acuerdo con  las definiciones de buenas prácticas  definidas en la norma ISO 27002</t>
  </si>
  <si>
    <t>Implementar la política de seguridad de datos</t>
  </si>
  <si>
    <t>Implementación de la política de seguridad de datos definida.</t>
  </si>
  <si>
    <t>Política de seguridad de datos</t>
  </si>
  <si>
    <t>Definir el catalogo de servicios de seguridad de la información</t>
  </si>
  <si>
    <t>Catalogo de servicios de SI</t>
  </si>
  <si>
    <t>BIA actualizado</t>
  </si>
  <si>
    <t>BIA y DRP</t>
  </si>
  <si>
    <t>Definición de alcance, requerimientos y estudio de mercado.</t>
  </si>
  <si>
    <t>Estudio de mercado - Documento</t>
  </si>
  <si>
    <t>Realizar la contratación del modelo.</t>
  </si>
  <si>
    <t>Desarrollar el proceso contractual con base en el alcance, definiciones y requerimientos definidos.</t>
  </si>
  <si>
    <t>Modelo GRC definido</t>
  </si>
  <si>
    <t>Jaime Castro
Jemnyn Pardo</t>
  </si>
  <si>
    <t>Implementar el modelo definido en un proceso de la entidad definiendo las actividades y el plan de trabajo para transferir el conocimiento y definiciones desarrolladas.</t>
  </si>
  <si>
    <t>Plan de trabajo y cronograma</t>
  </si>
  <si>
    <t>Implementación piloto GRC.</t>
  </si>
  <si>
    <t>Informe de ejecución del plan de implementación de piloto GRC</t>
  </si>
  <si>
    <t>Propuesta de definición de estructura organizativa para la gestión de riesgos.</t>
  </si>
  <si>
    <t>Con base en los insumos del diagnóstico y las definiciones planteadas en el modelo GRC proponer una estructura de gestión de riesgos para la ADRES.</t>
  </si>
  <si>
    <t>Programa  de gestión de riesgos definido.</t>
  </si>
  <si>
    <t>Generar Diagnóstico integral de archivos - componente tecnológico documento y expediente electrónico</t>
  </si>
  <si>
    <t>Documento "diagnostico integral de archivo"</t>
  </si>
  <si>
    <t>Jairo Alejandro Barón Rubiano</t>
  </si>
  <si>
    <t>Jhon Carlos Orrego Cruz</t>
  </si>
  <si>
    <t>Diseñar el modelo de gestión documental electrónico, que incluye la concepción de un SGDEA</t>
  </si>
  <si>
    <t xml:space="preserve">Corresponde a la generación de documentos en los que se sustenta el Modelo de Gestión Documental Electrónica; elementos que deben ser acordes con los postulados de Arquitectura Empresarial, Gobernanza de la Información, instrumentos archivísticos y el aprovechamiento de las herramientas informáticas y documentales existentes de la entidad; obteniendo adicionalmente las definición de los requerimientos técnicos y funcionales del Sistema de Gestión de Documentos Electrónicos de Archivo - SGDEA. </t>
  </si>
  <si>
    <t>Documento "Diseño del Modelo de Gestión Documental Electrónico analizado y estructurado desde las dimensiones de la arquitectura empresarial (arquitectura misional o de negocio, sistemas de información, información, infraestructura tecnológica, gobierno de TI, estrategia de T.I y uso y apropiación)".</t>
  </si>
  <si>
    <t xml:space="preserve">Establecer los requerimientos puntuales del SGDEA  documentos y expedientes electrónicos </t>
  </si>
  <si>
    <t xml:space="preserve">Revisión de sistema documental y de los demás sistemas de gestión de documentos SGDE de la entidad, tendiente a identificar los aspectos necesarios que lleven a generar un "documento con los requerimientos técnicos funcionales, así como los no funcionales, que deberá contemplar el Sistema de Gestión de Documentos Electrónicos de Archivo SGDEA de la ADRES conforme a su contexto institucional, este modelo debe considerar una especificación Moreq generalmente aceptada por la comunidad internacional y adoptado al contexto normativo colombiano. </t>
  </si>
  <si>
    <t xml:space="preserve">Documento con los requerimientos técnicos funcionales y no funcionales que debe contemplar el Sistema de Gestión de Documentos Electrónicos de Archivo SGDEA de ADRES. </t>
  </si>
  <si>
    <t>Ejecutar la  implementación del componente de preservación digital - SIC</t>
  </si>
  <si>
    <t>Presentación al CIGD con la descripción de los avances del Plan de Preservación Digital a Largo Plazo.</t>
  </si>
  <si>
    <t>Finalizar la fase II (Inventario en estado natural)</t>
  </si>
  <si>
    <t>Construcción de los Inventarios Documentales en estado natural.</t>
  </si>
  <si>
    <t xml:space="preserve">Inventarios Documentales en estado Natural.
</t>
  </si>
  <si>
    <t>Elaborar el Instrumento Archivístico y trámite de convalidación de TVD.</t>
  </si>
  <si>
    <t>Elaboración e inicio del proceso de convalidación de las TVD ante el AGN.</t>
  </si>
  <si>
    <t xml:space="preserve">Finalizar el proceso de convalidación de las TRD V2 </t>
  </si>
  <si>
    <t xml:space="preserve">Certificados de convalidación y RUSD de la V2 de las TRD.
</t>
  </si>
  <si>
    <t>Actualizar las TRD V3 e iniciar el proceso de convalidación con AGN</t>
  </si>
  <si>
    <t xml:space="preserve">Implementar el Plan de Conservación Documental. </t>
  </si>
  <si>
    <t>Presentación al CIGD con la descripción de los avances del Plan de Conservación Documental.</t>
  </si>
  <si>
    <t xml:space="preserve">Actualizar la Política de Gestión Documental (acorde con los avances del proyecto SGDEA) </t>
  </si>
  <si>
    <t>Política de Gestión Documental actualizada</t>
  </si>
  <si>
    <t xml:space="preserve">Capacitar a los funcionarios en la herramienta ORFEO y gestión de documentos electrónicos </t>
  </si>
  <si>
    <t>La sensibilización está enfocada en fortalecer la correcta administración de los archivos electrónicos en la ADRES con la utilización de ORFEO y/o metodología de índice electrónico y herramienta transitoria SFTP.</t>
  </si>
  <si>
    <t>Listas de asistencia y Memorias de las capacitaciones.</t>
  </si>
  <si>
    <t>Realizar piezas comunicativas a través de sintonía y otros medios para lograr la divulgación de una política cero papel</t>
  </si>
  <si>
    <t xml:space="preserve">Juan Carlos Borda Rivas </t>
  </si>
  <si>
    <t>Definir el aplicativo piloto para implementación del sistema de control y seguimiento de procesos disciplinarios</t>
  </si>
  <si>
    <t>Definir con  la DGTIC el aplicativo piloto para poner a prueba el sistema de radicación, control y seguimiento de los procesos disciplinarios.</t>
  </si>
  <si>
    <t>Documento que contenga el detalle del aplicativo seleccionado para realizar el piloto en pruebas del sistema de control y seguimiento de procesos disciplinarios</t>
  </si>
  <si>
    <t>Maria Teresa Salazar Garcia</t>
  </si>
  <si>
    <t>Gina Paola Gutierrez Perez</t>
  </si>
  <si>
    <t>Establecer la estrategia para la implementación del plan piloto</t>
  </si>
  <si>
    <t>Realizar cronograma de actividades para la implementación del plan piloto.</t>
  </si>
  <si>
    <t>Cronograma que contenga las etapas y fechas en que se pondrá a prueba los módulos del sistema.</t>
  </si>
  <si>
    <t>Definir los requerimientos y recursos estimados para la aplicación del sistema de radicación, control y seguimiento de los procesos disciplinarios.</t>
  </si>
  <si>
    <t>Precisar con la DGTIC tanto los requerimientos como los recursos necesarios para llevar a cabo la implementación del sistema.</t>
  </si>
  <si>
    <t>Documento, actas de reuniones, correos electrónicos y grabaciones de reuniones.</t>
  </si>
  <si>
    <t>Realizar jornadas de socialización y divulgación del Código General Disciplinario I semestre</t>
  </si>
  <si>
    <t>Realizar jornadas de socialización y divulgación a servidores y contratistas de la entidad frente a las responsabilidades y el Código General Disciplinario I semestre</t>
  </si>
  <si>
    <t>Actas de reuniones, listados de asistencia y pantallazos.</t>
  </si>
  <si>
    <t>Realizar jornadas de socialización y divulgación del Código General Disciplinario II semestre</t>
  </si>
  <si>
    <t>Realizar jornadas de socialización y divulgación a servidores y contratistas de la entidad frente a las responsabilidades y el Código General Disciplinario II semestre</t>
  </si>
  <si>
    <t xml:space="preserve">Fase II Definir los contenidos del módulo de supervisión y ampliación de contenidos </t>
  </si>
  <si>
    <t>Contenidos del módulo de supervisión y modalidades definidos</t>
  </si>
  <si>
    <t xml:space="preserve">Fase II Establecer la metodología de divulgación del modulo de supervisión ampliación de contenidos </t>
  </si>
  <si>
    <t>Documento con la metodología para divulgación de contenidos</t>
  </si>
  <si>
    <t xml:space="preserve">	Implementar el módulo de conocimiento de supervisión complementado con las modalidades de contratación </t>
  </si>
  <si>
    <t>Módulo de conocimiento virtual de supervisión desarrollado</t>
  </si>
  <si>
    <t>Realizar la actualización del documento - PETI para la vigencia 2023-2026</t>
  </si>
  <si>
    <r>
      <rPr>
        <sz val="12"/>
        <color theme="1"/>
        <rFont val="Arial"/>
        <family val="2"/>
      </rPr>
      <t>-Plan Estratégico de Tecnología de la Información- PETI actualizado para la vigencia 2023-2027 formulado y aprobado</t>
    </r>
  </si>
  <si>
    <t>Efectuar aprobación PETI para la vigencia 2023-2026</t>
  </si>
  <si>
    <t>Realizar la aprobación del documento PETI 2023-2026, actualizando los proyectos y hoja de ruta para la vigencia 2025</t>
  </si>
  <si>
    <r>
      <rPr>
        <sz val="12"/>
        <color theme="1"/>
        <rFont val="Arial"/>
        <family val="2"/>
      </rPr>
      <t>-Acta de cierre del convenio / proyecto (si aplica)</t>
    </r>
  </si>
  <si>
    <t>Informe de implementación de la adopción del Marco de Referencia de Arquitectura Empresarial</t>
  </si>
  <si>
    <t xml:space="preserve">Documento: Informe de implementación de Lineamientos y entregables MRAE V3.0. </t>
  </si>
  <si>
    <t>Soportes del ejercicio contractual con entidad externa</t>
  </si>
  <si>
    <t>Realizar renovaciones de Servicios y/o licenciamientos DGTIC</t>
  </si>
  <si>
    <t>Realizar la renovación de licencias y/o productos tecnológicos. Evaluando la eficacia de los servicios, asegurando que los servicios y tecnologías críticas se mantengan actualizados y alineados con las necesidades de la entidad</t>
  </si>
  <si>
    <r>
      <rPr>
        <sz val="12"/>
        <color theme="1"/>
        <rFont val="Arial"/>
        <family val="2"/>
      </rPr>
      <t>Apoyar la implementación del sistema de información integral e interoperable del sistema nacional de salud.</t>
    </r>
  </si>
  <si>
    <r>
      <rPr>
        <sz val="12"/>
        <color theme="1"/>
        <rFont val="Arial"/>
        <family val="2"/>
      </rPr>
      <t>Apoyar la implementación del sistema de información integral e interoperable del sistema nacional de salud.
Actividad asociada a los objetivos y líneas estratégicas del plan sectorial MSPS</t>
    </r>
  </si>
  <si>
    <t>Definir protocolos seguros y eficientes para la transferencia de datos entre sistemas</t>
  </si>
  <si>
    <t>Gestionar los datos maestros al interior de la entidad</t>
  </si>
  <si>
    <t>Gestión de la implementación sobre datos  que incluya repositorios de información, acceso seguro y control de la información.</t>
  </si>
  <si>
    <t>Repositorio de información</t>
  </si>
  <si>
    <t>Implementación del Plan de desarrollo de software a través de Fabrica de software</t>
  </si>
  <si>
    <t>Sistemas en producción de conformidad con el Plan de desarrollo definido</t>
  </si>
  <si>
    <t>Evidencias de la puesta en producción de los sistemas de información institucionales</t>
  </si>
  <si>
    <t>Implementación del plan de mantenimiento de los sistemas de información</t>
  </si>
  <si>
    <t>Documento de informe con las actividades de mantenimiento correctivo y preventivo de los sistemas de información</t>
  </si>
  <si>
    <t>Documento: Informe de implementación del Plan de Mantenimiento de sistemas de Información</t>
  </si>
  <si>
    <t>Implementar bases de datos específicas para cada servicio o utilizar patrones de replicación y sincronización de datos.</t>
  </si>
  <si>
    <t>Gestionar las bases de datos en un entorno de microservicios. Puede implicar la creación de bases de datos dedicadas para cada servicio individual o la implementación de patrones que permitan la replicación y sincronización eficiente de datos entre servicios. La elección depende de factores como la independencia de servicios y el rendimiento del sistema.</t>
  </si>
  <si>
    <t>Evidencia implementación Bases de datos</t>
  </si>
  <si>
    <t>Establecer un proceso formal de gestión del ciclo de vida de los microservicios, que incluya la creación, mantenimiento, retiro y sustitución.</t>
  </si>
  <si>
    <t>Establecer un conjunto estructurado de procedimientos para administrar todos los aspectos del ciclo de vida de los microservicios. Esto incluye la fase de creación, donde se desarrollan y despliegan nuevos microservicios; el mantenimiento, que abarca actualizaciones y correcciones; el retiro, que implica la eliminación planificada de microservicios obsoletos; y la sustitución, que contempla la introducción de nuevos microservicios en lugar de los existentes. Este proceso busca optimizar la eficiencia y confiabilidad de la arquitectura de microservicios.</t>
  </si>
  <si>
    <t>Documento: Proceso o procedimiento formal de gestión del ciclo de vida de los microservicios</t>
  </si>
  <si>
    <t>Plan de modernización de sistemas de información de la entidad</t>
  </si>
  <si>
    <t>Plan de modernización de sistemas que incluya la actualización de sistemas heredados, la adopción de nuevas tecnologías y la mejora de la integración entre sistemas.</t>
  </si>
  <si>
    <t>Documento: Plan de modernización de los sistemas de información</t>
  </si>
  <si>
    <t xml:space="preserve">Implementar tramites y servicios digitalizados y automatizados </t>
  </si>
  <si>
    <t>Realizar la transformación de procesos tradicionales de trámites y servicios en un entorno digital, utilizando tecnologías de información, de acuerdo con lo dispuesto en el plan de racionalización de trámites y estrategia de racionalización de trámites en el SUIT de Función Pública.</t>
  </si>
  <si>
    <t>Evidencias de implementación de tramites y servicios digitalizados y automatizados de acuerdo con el plan y estrategia de racionalización.</t>
  </si>
  <si>
    <t xml:space="preserve">Desarrollar los flujos de firma de documentos </t>
  </si>
  <si>
    <t>Esto incluye la identificación de los responsables de la firma, la definición de niveles de autorización, y la implementación de medidas de seguridad para garantizar la integridad y autenticidad de los documentos, dando continuidad a la acción realizada en 2023 con nuevos flujos.</t>
  </si>
  <si>
    <t>Flujos de documentos desarrollados</t>
  </si>
  <si>
    <t>Realizar la adopción Marco de ITSM</t>
  </si>
  <si>
    <t>Esta actividad busca renovar el contrato de operación de la Mesa de Servicios de la entidad con el fin de apoyar el proceso de Operación de los Servicios de Tecnología y dar continuidad a la prestación del servicio en la entidad.</t>
  </si>
  <si>
    <t>Mesa de servicios renovada</t>
  </si>
  <si>
    <t>Efectuar la contratación y/o  implementación de Servicios tecnológicos, que incluyen nube pública o privada</t>
  </si>
  <si>
    <t xml:space="preserve">La contratación o implementación de estos servicios es una actividad permanente año a año, que busca mejorar la escalabilidad, flexibilidad y eficiencia operativa, permitiendo a la organización aprovechar recursos tecnológicos externos y concentrarse en sus objetivos empresariales fundamentales.
</t>
  </si>
  <si>
    <t xml:space="preserve">Contratos de nube pública renovados </t>
  </si>
  <si>
    <t>Plan de modernización de la infraestructura tecnológica</t>
  </si>
  <si>
    <t xml:space="preserve">Evaluar y actualizar tanto el hardware como el software, así como implementar nuevas tecnologías y prácticas para mejorar la eficiencia, seguridad y capacidad de respuesta de la infraestructura. Incluye pasos como la evaluación de la infraestructura existente, la definición de objetivos y requerimientos, la selección de tecnologías modernas, la implementación de medidas de seguridad, la migración de datos, la capacitación del personal y la monitorización continua para garantizar la optimización y la adaptabilidad a futuros cambios tecnológicos.
</t>
  </si>
  <si>
    <t>Documento: Plan de modernización de la infraestructura tecnológica</t>
  </si>
  <si>
    <t>Determinar la estrategia de almacenamiento para las copias de seguridad</t>
  </si>
  <si>
    <t>Establecer un plan estructurado para respaldar y almacenar la información crítica de una organización de manera segura y eficiente. Esto incluye decidir cómo se realizarán las copias de seguridad, con qué frecuencia, qué datos se respaldarán, y dónde se almacenarán. La estrategia también aborda cuestiones como la retención de datos, la encriptación para garantizar la seguridad, y la elección de medios de almacenamiento, ya sea en dispositivos físicos locales, servicios en la nube o una combinación de ambos. El objetivo es garantizar la disponibilidad y recuperación rápida de datos en caso de pérdida o falla del sistema, minimizando el riesgo de pérdida de información crítica.</t>
  </si>
  <si>
    <t>Documento: Estrategia de almacenamiento para las copias de seguridad</t>
  </si>
  <si>
    <t xml:space="preserve">Realizar el ejercicio de análisis de vulnerabilidades </t>
  </si>
  <si>
    <t>A través de esta actividad se busca descubrir puntos susceptibles a amenazas cibernéticas, errores de configuración o fallos de seguridad. La finalidad principal es fortalecer las defensas, mejorar la postura de seguridad y mitigar riesgos, garantizando la integridad, confidencialidad y disponibilidad de la información.</t>
  </si>
  <si>
    <t>Documento: Informe de Análisis y plan de mitigación</t>
  </si>
  <si>
    <t>Realizar ejercicios de Simulación de Servicios</t>
  </si>
  <si>
    <t>Realizar ejercicios de Simulación de Servicios y recibir los entregables del servicios DRP</t>
  </si>
  <si>
    <t>Resultado del ejercicio de simulación</t>
  </si>
  <si>
    <t xml:space="preserve">Aplicativo fase II implementado </t>
  </si>
  <si>
    <t>Coadyuvar la financiación para ejecutar las operaciones de financiamiento autorizadas por la ley para brindar liquidez a los actores de sector salud, de acuerdo con la disponibilidad presupuestal.</t>
  </si>
  <si>
    <t>Herramienta tecnológica para la programación y ejecución  de giro directo (Régimen Contributivo y Subsidiado) - Fase I_A</t>
  </si>
  <si>
    <t xml:space="preserve">Seguimiento a la información de giro directo (Régimen Contributivo y Subsidiado) - Fase I_B  </t>
  </si>
  <si>
    <t xml:space="preserve">Herramienta tecnológica para la programación, ejecución y seguimiento de los mecanismos de financiación del SGSSS Fase II
</t>
  </si>
  <si>
    <t>Herramienta tecnológica para programación y ejecución  de giro directo (Presupuestos Máximos y Recobros) - Fase II</t>
  </si>
  <si>
    <t>Gestión para la consecución de recursos realizada  para el reconocimiento de Pruebas COVID-19 realizadas en el marco de la emergencia sanitaria</t>
  </si>
  <si>
    <t>Reportes de pruebas COVID-19 en estado validado</t>
  </si>
  <si>
    <t>Optimización de la operación de los procesos de recaudo, liquidación, reconocimiento y pago de los recursos de salud</t>
  </si>
  <si>
    <t>Herramienta tecnológica para el procesamiento y liquidación de prestaciones económicas y devoluciones, Fase I -  Prestaciones económicas RC - REE implementado en producción</t>
  </si>
  <si>
    <t>Herramienta tecnológica para el procesamiento y liquidación de prestaciones económicas y devoluciones, Fase II -  Devoluciones RC - REE implementado en producción</t>
  </si>
  <si>
    <t>Elaborar Plan de implementación del Aplicativo fase II (Recursos del aseguramiento)</t>
  </si>
  <si>
    <t>Elaborar Plan de implementación del Aplicativo fase II (Recursos del aseguramiento) con el detalle de las actividades a desarrollar para la implementación</t>
  </si>
  <si>
    <t>Plan de implementación del Aplicativo fase II (Recursos del aseguramiento)</t>
  </si>
  <si>
    <t>Dirección de Liquidaciones y Garantías / Dirección de Gestión de Tecnologías de Información y Comunicaciones</t>
  </si>
  <si>
    <t>Actualizar procedimiento VERS-PR01 Reintegro de Recursos Apropiados o Reconocidos Sin Justa Causa (Recursos del aseguramiento)</t>
  </si>
  <si>
    <t>Realizar actualización al procedimiento VERS-PR01 Reintegro de Recursos Apropiados o Reconocidos Sin Justa Causa con ocasión a la optimización del proceso.</t>
  </si>
  <si>
    <t>Procedimiento VERS-PR01 Reintegro de Recursos Apropiados o Reconocidos Sin Justa Causa actualizado (Recursos del aseguramiento)</t>
  </si>
  <si>
    <t>Realizar pruebas a la fase II del aplicativo (Recursos del aseguramiento)</t>
  </si>
  <si>
    <t>Documentar las pruebas funcionales realizadas.</t>
  </si>
  <si>
    <t>Documento con evidencia de pruebas funcionales.</t>
  </si>
  <si>
    <t>Aprobar el paso a producción de la fase II del aplicativo (Recursos del aseguramiento)</t>
  </si>
  <si>
    <t>Aprobar e Implementar en producción la fase II del aplicativo para el reintegro de UPC</t>
  </si>
  <si>
    <t xml:space="preserve">Correo de aprobación de paso a producción de la fase II del aplicativo (Recursos del aseguramiento), con la aprobación de los actores involucrados </t>
  </si>
  <si>
    <t>Gestionar operaciones de fortalecimiento financiero requeridas</t>
  </si>
  <si>
    <t>Actos administrativos, peticiones, memorandos, oficios  que soporten las operaciones e informe de las actividades realizadas.</t>
  </si>
  <si>
    <t>Cesar Andres Jimenez Valencia</t>
  </si>
  <si>
    <t>Erika Lucia Mora Trujillo
Gedeon Diaz Guarnizo</t>
  </si>
  <si>
    <t>Aprobación del paso a producción</t>
  </si>
  <si>
    <t>Paso a producción de la herramienta tecnológica para la programación y ejecución  de giro directo  en el régimen Contributivo y Subsidiado</t>
  </si>
  <si>
    <t>Acta del paso a producción de la fase I_A del aplicativo con la aprobación de los actores involucrados.</t>
  </si>
  <si>
    <t>Dirección de Liquidaciones y Garantías
Dirección de Gestión de Tecnologías de la Información y las Comunicaciones</t>
  </si>
  <si>
    <t>Actualización de procedimientos asociados a la programación y ejecución de giro directo de los regímenes subsidiado y contributivo</t>
  </si>
  <si>
    <t>Actualización y/o creación de procedimientos asociados a la programación y ejecución de giro directo de los regímenes subsidiado y contributivo</t>
  </si>
  <si>
    <t xml:space="preserve">Procedimientos creados y/o actualizados </t>
  </si>
  <si>
    <t>Paso a producción del seguimiento a la información de giro directo para el régimen Contributivo y Subsidiado</t>
  </si>
  <si>
    <t>Acta del paso a producción de la fase I_B del aplicativo con la aprobación de los actores involucrados.</t>
  </si>
  <si>
    <t>Elaborar documento con especificaciones funcionales del modulo OFAS en el aplicativo de giro directo.</t>
  </si>
  <si>
    <t>Elaborar un documento que contenga las especificaciones funcionales para el desarrollo del modulo de OFAS en el aplicativo de giro directo.</t>
  </si>
  <si>
    <t>Documento con especificaciones funcionales</t>
  </si>
  <si>
    <t>Erika Lucia Mora Trujillo
Juan Carlos Escobar</t>
  </si>
  <si>
    <t>Elaborar cronograma del proyecto con cada una de las actividades del modulo OFAS.</t>
  </si>
  <si>
    <t>Elaborar un documento que contenga el cronograma del proyecto modulo OFAS.</t>
  </si>
  <si>
    <t>Cronograma del proyecto</t>
  </si>
  <si>
    <t>Realizar pruebas al desarrollo del modulo OFAS desde el punto de vista funcional.</t>
  </si>
  <si>
    <t>Elaborar un documento donde se documenten las pruebas funcionales realizadas.</t>
  </si>
  <si>
    <t>Aprobación de Paso a producción de la herramienta tecnológica para la programación, ejecución y seguimiento de los mecanismos de financiación del SGSSS Fase II</t>
  </si>
  <si>
    <t>Acta del paso a producción de la fase II de la herramienta tecnológica para la programación, ejecución y seguimiento de los mecanismos de financiación del SGSSS</t>
  </si>
  <si>
    <t>Elaboración Manual de usuario</t>
  </si>
  <si>
    <t>Manual de usuario elaborado.</t>
  </si>
  <si>
    <t>Erika Lucia Mora Trujillo</t>
  </si>
  <si>
    <t>Paso a producción de la herramienta tecnológica para programación y ejecución  de giro directo  de Presupuestos Máximos y Recobros - Fase II</t>
  </si>
  <si>
    <t>Acta del paso a producción de la fase II  de la herramienta tecnológica para programación y ejecución  de giro directo de Presupuestos Máximos y Recobros</t>
  </si>
  <si>
    <t>Dirección de Otras Prestaciones
Dirección de Gestión de Tecnologías de la Información y las Comunicaciones</t>
  </si>
  <si>
    <t>Remitir comunicaciones de solicitud de asignación de recursos</t>
  </si>
  <si>
    <t>Remitir comunicaciones mediante las cuales se solicite al Gobierno Nacional la asignación de recursos que permitan respaldar el proceso de validación, reconocimiento y pago de pruebas COVID -19</t>
  </si>
  <si>
    <t>Comunicaciones de solicitud de asignación de recursos</t>
  </si>
  <si>
    <t xml:space="preserve">Julio Andrés González Godoy </t>
  </si>
  <si>
    <t>Realizar validaciones</t>
  </si>
  <si>
    <t>Conforme los recursos asignados realizar el proceso de validación de los reportes efectuados por las EPS, efectuar el reconocimiento y pago y actualizar el estado en el aplicativo</t>
  </si>
  <si>
    <t>Información respecto de reportes en estado procesado</t>
  </si>
  <si>
    <t>Realizar capacitaciones a las Entidades Territoriales</t>
  </si>
  <si>
    <t>Efectuar desde la DLyG 12 capacitaciones virtuales en el transcurso de la vigencia a las Entidades Territoriales, EPS, IPS y proveedores de servicios y tecnologías en salud relacionadas con los procesos misionales de la ADRES</t>
  </si>
  <si>
    <t>Listados de asistencia y material presentado</t>
  </si>
  <si>
    <t>Gina Paola Diaz Angulo</t>
  </si>
  <si>
    <t>Aprobación del paso a producción Prestaciones económicas RC - REE</t>
  </si>
  <si>
    <t>Acta del paso a producción de la fase I del aplicativo con la aprobación de los actores involucrados.</t>
  </si>
  <si>
    <t xml:space="preserve">Yerly Alejandra Niño
Ricardo Padilla
Karen Suarez
John Rojas
</t>
  </si>
  <si>
    <t>Actualización de procedimientos asociados a Prestaciones económicas RC - REE</t>
  </si>
  <si>
    <t>Aprobación del paso a producción Devoluciones RC - REE</t>
  </si>
  <si>
    <t>Acta del paso a producción de la fase II del aplicativo con la aprobación de los actores involucrados.</t>
  </si>
  <si>
    <t>Monica Buesaquillo
Rocio Puentes</t>
  </si>
  <si>
    <t>Actualización de procedimientos asociados a Devoluciones RC - REE</t>
  </si>
  <si>
    <t>Paso a producción de la herramienta tecnológica para el reconocimiento de las Prestaciones económicas RC - REE implementado en producción. 
Esta actividad implica racionalización del trámite: Reconocimiento de prestaciones económicas a afiliados a los regímenes especial y/o de excepción​</t>
  </si>
  <si>
    <t>10. Racionalización de trámites</t>
  </si>
  <si>
    <t>Actualización y/o creación de procedimientos asociados a Prestaciones económicas RC - REE.
Esta actividad implica racionalización del trámite: Reconocimiento de prestaciones económicas a afiliados a los regímenes especial y/o de excepción​.</t>
  </si>
  <si>
    <t>Paso a producción de la herramienta tecnológica para el reconocimiento de las Devoluciones RC - REE implementado en producción.
Esta actividad implica racionalización del trámite: Devolución de aportes pagados directamente a la ADRES</t>
  </si>
  <si>
    <t>Actualización y/o creación de procedimientos asociados a Devoluciones RC - REE.
Esta actividad implica racionalización del trámite: Devolución de aportes pagados directamente a la ADRES</t>
  </si>
  <si>
    <t xml:space="preserve">Actas de Reunión </t>
  </si>
  <si>
    <t>Aprobar el paso a producción</t>
  </si>
  <si>
    <t>Ajustar los documentos de acuerdo con la etapa desarrollada si hay lugar a ello</t>
  </si>
  <si>
    <t>Informe Trimestral de la documentación aprobada</t>
  </si>
  <si>
    <t>Dirección de Gestión de Tecnologías de Información y Comunicaciones
Dirección de Otras Prestaciones</t>
  </si>
  <si>
    <t>Dirección de Gestión de Tecnologías de Información y Comunicaciones
Dirección de Otras Prestaciones
Oficina Asesora de Planeación y Control de Riesgos</t>
  </si>
  <si>
    <t>Priorización de Grupos de Valor y de Interés y definir acciones</t>
  </si>
  <si>
    <t>Equipo comunicaciones</t>
  </si>
  <si>
    <t>Dirección General_Equipo Comunicaciones</t>
  </si>
  <si>
    <t>Implementar las acciones para los grupos de valor e interés</t>
  </si>
  <si>
    <t xml:space="preserve">Implementar acciones para cada uno de los grupos de valor priorizados </t>
  </si>
  <si>
    <t>Informe trimestral de implementación de acciones a grupos de valor</t>
  </si>
  <si>
    <t>Encuentro nacional e internacional sobre salud</t>
  </si>
  <si>
    <t>Coordinar la realización de un evento que contribuya con el posicionamiento  de la ADRES nacional e internacionalmente</t>
  </si>
  <si>
    <t>Memorias del evento</t>
  </si>
  <si>
    <t>Diseño estrategia multimedia</t>
  </si>
  <si>
    <t xml:space="preserve">Diseñar la estrategia de contenido multimedia y/o notas de prensa </t>
  </si>
  <si>
    <t>Documento estrategia multimedia</t>
  </si>
  <si>
    <t>Implementación estrategia multimedia</t>
  </si>
  <si>
    <t xml:space="preserve">Implementar Estrategia de Contenidos multimedia y/o notas de Prensa </t>
  </si>
  <si>
    <t>Notas de prensa, videos, piezas comunicativas,</t>
  </si>
  <si>
    <t>Identificación de necesidades de comunicación y divulgación interna de las diferentes dependencias de la ADRES</t>
  </si>
  <si>
    <t>Documento con necesidades de comunicación interna identificadas</t>
  </si>
  <si>
    <t>Diseño de la estrategia de comunicación interna</t>
  </si>
  <si>
    <t>Documento con la estrategia de comunicación</t>
  </si>
  <si>
    <t>Implementar la estrategia de comunicación interna</t>
  </si>
  <si>
    <t>Informe semestral de implementación</t>
  </si>
  <si>
    <t>Actualización de la Intranet</t>
  </si>
  <si>
    <t>Actualizar y monitorear los contenidos de la intranet</t>
  </si>
  <si>
    <t>Matriz de actualización de contenidos</t>
  </si>
  <si>
    <t>Rediseño de boletín Sintonía</t>
  </si>
  <si>
    <t xml:space="preserve">Rediseñar el boletín </t>
  </si>
  <si>
    <t>Propuesta del rediseño del boletín</t>
  </si>
  <si>
    <t>Divulgación del boletín Sintonía mejorado</t>
  </si>
  <si>
    <t>Divulgar el boletín a través de correo electrónico masivo</t>
  </si>
  <si>
    <t>Informe cada cuatro meses de boletines divulgados</t>
  </si>
  <si>
    <t>Publicación de boletines, artículos, noticias, ruedas de prensa, etc., sobre el manejo de los recursos de la salud</t>
  </si>
  <si>
    <t>Generar contenidos en diferentes formatos sobre el manejo de los recursos de la salud</t>
  </si>
  <si>
    <t>Matriz semestral con publicaciones realizadas en el sitio web</t>
  </si>
  <si>
    <t>Realización de notas de prensa divulgadas y actualización de la base de datos de periodista</t>
  </si>
  <si>
    <t>Consolidar y actualizar la base de datos de periodistas y notas de prensa divulgadas</t>
  </si>
  <si>
    <t>Informe de monitoreo de medios semestral con notas de prensa divulgadas y base de datos de periodistas actualizada</t>
  </si>
  <si>
    <t>Diseñar e implementar con las áreas misionales de la entidad estrategias de comunicación para divulgar la gestión de los recursos del sector salud</t>
  </si>
  <si>
    <t xml:space="preserve">Informe de ejecución de la estrategia </t>
  </si>
  <si>
    <t xml:space="preserve">Diseñar y publicar los contenidos en lenguas nativas colombianas. 
</t>
  </si>
  <si>
    <t xml:space="preserve">Diseñar y publicar los contenidos ya traducidos a lenguas nativas
</t>
  </si>
  <si>
    <t xml:space="preserve">Contenidos en lenguas nativas publicados en los canales de comunicación de la ADRES
</t>
  </si>
  <si>
    <t>GECO - Gestión de Comunicaciones
Gestión de Servicio al Ciudadano</t>
  </si>
  <si>
    <t>GECO - Gestión de Comunicaciones
Gestión Estratégica del Talento Humano</t>
  </si>
  <si>
    <t>GECO - Gestión de Comunicaciones
VALR - Validación, Liquidación y Reconocimiento 
GEPR - Gestión y Pago de Recursos</t>
  </si>
  <si>
    <t>Realizar el desarrollo de la II fase del aplicativo de reintegro de recursos</t>
  </si>
  <si>
    <t>Aplicativo fase II desplegado en pruebas</t>
  </si>
  <si>
    <t>Realizar el desarrollo del SIA fase I</t>
  </si>
  <si>
    <t>Desarrollo en pruebas</t>
  </si>
  <si>
    <t>Sandra Rodriguez</t>
  </si>
  <si>
    <t>Actualizar el Normograma en la página Web</t>
  </si>
  <si>
    <t>Identificar normas aplicables a los procesos, actualizar y publicar el Normograma en la página Web</t>
  </si>
  <si>
    <t>Normograma actualizado y publicado</t>
  </si>
  <si>
    <t>Enlaces de procesos</t>
  </si>
  <si>
    <t>Gestionar la aprobación del Normograma por parte de todos los responsables de procesos</t>
  </si>
  <si>
    <t>Evidencias de la gestión de aprobación del Normograma</t>
  </si>
  <si>
    <t>Solicitar la publicación del Normograma aprobado en la página Web</t>
  </si>
  <si>
    <t>Normograma publicado en la página Web</t>
  </si>
  <si>
    <t>Solicitar la depuración de la sección Normatividad de la página Web.</t>
  </si>
  <si>
    <t>Sección Normatividad de la página Web depurada</t>
  </si>
  <si>
    <t>Documentar la actualización permanente del Normograma</t>
  </si>
  <si>
    <t>Documentar en el Procedimiento de Control de Documentos la actualización permanente del Normograma</t>
  </si>
  <si>
    <t>Procedimiento actualizado</t>
  </si>
  <si>
    <t>Aprobar la actualización del procedimiento</t>
  </si>
  <si>
    <t>Procedimiento aprobado</t>
  </si>
  <si>
    <t>Actualizar la metodología para  realizar la evaluación de satisfacción de los grupos de valor y de interés sobre los atributos de calidad de los servicios de la ADRES</t>
  </si>
  <si>
    <t>Revisar y actualizar la metodología para  realizar la evaluación de satisfacción de los grupos de valor y de interés sobre los atributos de calidad de los servicios de la ADRES y la identificación de sus necesidades, expectativas y requisitos</t>
  </si>
  <si>
    <t>Metodología actualizada</t>
  </si>
  <si>
    <t>Socializar la metodología propuesta para aprobación</t>
  </si>
  <si>
    <t>Metodología propuesta socializada</t>
  </si>
  <si>
    <t>Generar campañas de concientización sobre la importancia y beneficios del SIG</t>
  </si>
  <si>
    <t>Generar campañas de concientización sobre la importancia y beneficios del SIGI, así como los roles y responsabilidades  a través de los diferentes medios de comunicación de la Entidad.</t>
  </si>
  <si>
    <t>Material de campañas realizadas</t>
  </si>
  <si>
    <t xml:space="preserve">Realizar una capacitación sobre cultura de datos y análisis de resultados </t>
  </si>
  <si>
    <t>Realizar una capacitación sobre cultura de datos y análisis de resultados</t>
  </si>
  <si>
    <t>Material de capacitación
Listas de asistencia</t>
  </si>
  <si>
    <t>Fabian Vaca</t>
  </si>
  <si>
    <t>Revisar y actualizar  procedimiento propuesto a las dependencias que intervienen en la gestión del cambio del SIG</t>
  </si>
  <si>
    <t>Procedimiento de gestión del cambio actualizado</t>
  </si>
  <si>
    <t>Socializar el procedimiento para aprobación</t>
  </si>
  <si>
    <t>Procedimiento propuesto socializado</t>
  </si>
  <si>
    <t xml:space="preserve">Realizar campañas de concientización sobre análisis de causas e identificación de causa raíz </t>
  </si>
  <si>
    <t>Realizar campañas de concientización para afianzar habilidades en relación con análisis de causas e identificación de causa raíz en la formulación de planes de mejoramiento</t>
  </si>
  <si>
    <t xml:space="preserve">Realizar campañas de concientización sobre la mejora en los resultados del FURAG </t>
  </si>
  <si>
    <t xml:space="preserve">Realizar campañas de concientización sobre la necesidad de mejorar  los resultados en la medición del FURAG con el fin de medir la eficacia del Sistema de Gestión en la entidad. </t>
  </si>
  <si>
    <t>Establecer la metodología para la revisión por la Dirección</t>
  </si>
  <si>
    <t>Socializar la metodología para aprobación</t>
  </si>
  <si>
    <t>Actualizar manual de funciones con las responsabilidades de los funcionarios en los sistemas de gestión</t>
  </si>
  <si>
    <t>Manual de funciones actualizado</t>
  </si>
  <si>
    <t>Actualizar el Plan de Emergencias y contingencias</t>
  </si>
  <si>
    <t>Plan de Emergencias y contingencias actualizado</t>
  </si>
  <si>
    <t>Elaborar  el Plan de Capacitación, Sensibilización y Comunicación para los temas relacionados con la gestión de riesgos</t>
  </si>
  <si>
    <t>Documento actualizado</t>
  </si>
  <si>
    <t>Realizar talleres de  consciencia en el aspecto legal, administrativo y social en la gestión documental de la Entidad</t>
  </si>
  <si>
    <t>Material de talleres
Listas de asistencia</t>
  </si>
  <si>
    <t>Actualizar el Glosario en la página Web</t>
  </si>
  <si>
    <t>Identificar glosario relevante de los procesos y actualizarlo</t>
  </si>
  <si>
    <t>Glosario actualizado</t>
  </si>
  <si>
    <t>Enlaces de los proceso
Todos los integrantes del la OAPCR</t>
  </si>
  <si>
    <t>Gestionar la aprobación del Glosario por parte de todos los responsables de procesos</t>
  </si>
  <si>
    <t>Evidencias de la gestión de aprobación del Glosario</t>
  </si>
  <si>
    <t>Solicitar la publicación y depuración de la sección Glosario de la página Web.</t>
  </si>
  <si>
    <t>Sección Glosario de la página Web publicada y depurada</t>
  </si>
  <si>
    <t>Documentar la actualización permanente del Glosario</t>
  </si>
  <si>
    <t xml:space="preserve">Documentar en el Procedimiento de Control de Documentos la actualización permanente del Glosario </t>
  </si>
  <si>
    <t>Elaborar un diagnosticó del nivel de competencia en los mercados relacionados con sus adquisiciones</t>
  </si>
  <si>
    <t>Elaborar un diagnosticó del nivel de competencia en los mercados relacionados con sus adquisiciones utilizando los siguientes elementos para el diagnóstico de competencia  en sus procesos de adquisición:
Cambios en la dinámica de precios; Número de proponentes; Número de procesos desiertos; Cambios en la calidad del bien o servicio</t>
  </si>
  <si>
    <t>Diagnóstico del nivel de competencia elaborado</t>
  </si>
  <si>
    <t>Establecer e implementar mejoras o estrategias para generar mayor competencia en sus procesos de compra durante la vigencia evaluada</t>
  </si>
  <si>
    <t>Estrategias para generar mayor competencia establecida</t>
  </si>
  <si>
    <t>Elaborar y aprobar un diagnóstico de seguridad y privacidad de la información</t>
  </si>
  <si>
    <t>Elaborar y aprobar un diagnóstico de seguridad y privacidad de la información, construido a través de la herramienta de autodiagnóstico del Modelo de Seguridad y Privacidad de la Información (MSPI)</t>
  </si>
  <si>
    <t>Diagnóstico de seguridad y privacidad de la información elaborado</t>
  </si>
  <si>
    <t>Elaborar Documento metodológico de operaciones estadísticas</t>
  </si>
  <si>
    <t>Documento metodológico de operaciones estadísticas elaborado</t>
  </si>
  <si>
    <t>Instrumentos estadísticos publicados</t>
  </si>
  <si>
    <t xml:space="preserve">Elaborar la metodología para atender las necesidades de información misional o estadística identificadas </t>
  </si>
  <si>
    <t>Elaborar la metodología para atender las necesidades de información misional o estadística identificadas como: Diseño de un nuevo registro administrativo y 
Generación de información estadística a partir de fuentes primarias como censos o muestreos</t>
  </si>
  <si>
    <t>Metodología para atender necesidades de información misional o estadística elaborada</t>
  </si>
  <si>
    <t>Implementar los criterios de usabilidad web para los trámites (parcial y totalmente en línea)</t>
  </si>
  <si>
    <t>Criterios de usabilidad web para los trámites implementados</t>
  </si>
  <si>
    <t xml:space="preserve">Promover el uso de la autenticación digital de Servicios Ciudadanos Digitales </t>
  </si>
  <si>
    <t>Dirección de Gestión de Tecnologías de la Información y las Comunicaciones</t>
  </si>
  <si>
    <t xml:space="preserve">Realizar mesas de trabajo con los equipos responsables de la ejecución de los procedimientos, para proceder con la actualización y aprobación. </t>
  </si>
  <si>
    <t>Definir el cronograma de la estrategia de cultura organizacional</t>
  </si>
  <si>
    <t>Realizar socialización a los colaboradores de la ADRES, acerca de la estrategia de cultura organizacional en la entidad, mediante diferentes canales de comunicación.</t>
  </si>
  <si>
    <t>Socializar la gestión del conflicto de interés en la entidad</t>
  </si>
  <si>
    <t>Realizar actividades de socialización para fortalecer la apropiación de la estrategia para gestionar conflictos de interés en la entidad</t>
  </si>
  <si>
    <t>Fomentar la adopción del Código de Integridad de la Entidad semestre 1</t>
  </si>
  <si>
    <t>Fomentar la adopción del Código de Integridad de la Entidad semestre 2</t>
  </si>
  <si>
    <r>
      <t>Divulgar una</t>
    </r>
    <r>
      <rPr>
        <sz val="11.5"/>
        <color theme="1"/>
        <rFont val="Calibri"/>
        <family val="2"/>
      </rPr>
      <t xml:space="preserve"> campaña hacia las diferentes dependencias de la ADRES en la disminución de documentos físicos.                                 </t>
    </r>
  </si>
  <si>
    <t xml:space="preserve">Apoyar la  realización de la audiencia publica de la rendición de cuentas.
</t>
  </si>
  <si>
    <t xml:space="preserve">
Proyectar la V3 de las TRD.
Iniciar el proceso de convalidación de la V3 de las TRD ante el AGN.</t>
  </si>
  <si>
    <t xml:space="preserve">
Proyecto de TRD V3.
Oficio de inicio de tramite de convalidación de la V3 de TRD ante el AGN. </t>
  </si>
  <si>
    <t>Identificar y gestionar los riesgos de seguridad digital de su infraestructura</t>
  </si>
  <si>
    <t>Riesgos de seguridad digital de sus infraestructuras identificados y gestionados</t>
  </si>
  <si>
    <t>Cesar Ramírez</t>
  </si>
  <si>
    <t xml:space="preserve">Autenticación digital de Servicios Ciudadanos Digitales </t>
  </si>
  <si>
    <t>Javier Muñoz</t>
  </si>
  <si>
    <t>Reportes elaborados y socializados I Trimestre</t>
  </si>
  <si>
    <t>Reportes elaborados y socializados II Trimestre</t>
  </si>
  <si>
    <t>14. Plan Institucional</t>
  </si>
  <si>
    <t>Dirección de Tecnologías de la Información y las Comunicaciones</t>
  </si>
  <si>
    <t>Metodología definida</t>
  </si>
  <si>
    <t>Definir, aprobar, implementar y actualizar mediante un proceso de mejora continua los indicadores de implementación del Modelo de Seguridad y Privacidad de
la Información (MSPI)</t>
  </si>
  <si>
    <t>Definir, aprobar, implementar y actualizar mediante un proceso de mejora continua los indicadores de implementación del Modelo de Seguridad y Privacidad de la Información (MSPI)</t>
  </si>
  <si>
    <t>Indicadores de implementación del Modelo de Seguridad y Privacidad de
la Información (MSPI) implementados</t>
  </si>
  <si>
    <t xml:space="preserve">4. Talento Humano
</t>
  </si>
  <si>
    <t>15. Plan de Fortalecimiento del SIGI</t>
  </si>
  <si>
    <t>Alcira Yanneth Malagón Muñoz</t>
  </si>
  <si>
    <t>Ana Milena Escobar Rincón</t>
  </si>
  <si>
    <t>Aura Maria Gomez De Los Rios</t>
  </si>
  <si>
    <t xml:space="preserve">Camilo Andres Plazas Veloza
</t>
  </si>
  <si>
    <t>Carlos Obregon Gonzalez</t>
  </si>
  <si>
    <t>Constanza Cristina Diaz Romero</t>
  </si>
  <si>
    <t>Heriberto Albutria Cortes</t>
  </si>
  <si>
    <t>Isai Avila</t>
  </si>
  <si>
    <t>Luis Alejandro Garzon
Fabio Rodriguez</t>
  </si>
  <si>
    <t>Realizar despliegue en el ambiente productivo de la fase II del aplicativo (Recursos del aseguramiento)</t>
  </si>
  <si>
    <t>Fase II del aplicativo (Recursos del aseguramiento) en ambiente de producción</t>
  </si>
  <si>
    <t>Realizar despliegue en el ambiente productivo de la herramienta tecnológica</t>
  </si>
  <si>
    <t>Llevar a cabo el despliegue conforme al procedimiento del control y gestión de cambios que tiene implementado la DGTIC de la herramienta tecnológica para la programación y ejecución  de giro directo (Régimen Contributivo y Subsidiado) - Fase I_A</t>
  </si>
  <si>
    <t>Herramienta tecnológica para la programación y ejecución  de giro directo (Régimen Contributivo y Subsidiado) - Fase I_A en ambiente de producción</t>
  </si>
  <si>
    <t>Seguimiento a la información de giro directo (Régimen Contributivo y Subsidiado) - Fase I_B   en ambiente de producción</t>
  </si>
  <si>
    <t>Jorge Eliecer Monrroy</t>
  </si>
  <si>
    <t>Llevar a cabo el desarrollo de las historias de usuario definidas y aprobadas para el MPV del módulo OFAS</t>
  </si>
  <si>
    <t>Desarrollo del MPV del módulo OFAS</t>
  </si>
  <si>
    <t>MPV del módulo OFAS en ambiente de pruebas</t>
  </si>
  <si>
    <t>Realizar despliegue en el ambiente productivo del MPV del módulo OFAS</t>
  </si>
  <si>
    <t>Llevar a cabo el despliegue conforme al procedimiento del control y gestión de cambios que tiene implementado la DGTIC para la fase II del aplicativo (Recursos del aseguramiento)</t>
  </si>
  <si>
    <t xml:space="preserve">Llevar a cabo el despliegue conforme al procedimiento del control y gestión de cambios que tiene implementado la DGTIC para la herramienta tecnológica de seguimiento a la información de giro directo (Régimen Contributivo y Subsidiado) - Fase I_B  </t>
  </si>
  <si>
    <t>Llevar a cabo el despliegue conforme al procedimiento del control y gestión de cambios que tiene implementado la DGTIC para el MPV del módulo OFAS</t>
  </si>
  <si>
    <t>MPV del módulo OFAS  en ambiente de producción</t>
  </si>
  <si>
    <t>Juan Carlos Girón Sanabria</t>
  </si>
  <si>
    <t>Desarrollo del MPV de la herramienta tecnológica de giro directo (PM y Recobros) - Fase II</t>
  </si>
  <si>
    <t>Llevar a cabo el desarrollo de las historias de usuario definidas y aprobadas para el MPV de la herramienta tecnológica para programación y ejecución  de giro directo (Presupuestos Máximos y Recobros) - Fase II</t>
  </si>
  <si>
    <t>MPV de la herramienta tecnológica de giro directo (PM y Recobros) - Fase II</t>
  </si>
  <si>
    <t>Realizar despliegue en el ambiente productivo de la herramienta tecnológica de giro directo (PM y Recobros) - Fase II</t>
  </si>
  <si>
    <t>Llevar a cabo el despliegue conforme al procedimiento del control y gestión de cambios que tiene implementado la DGTIC para el MPV de la herramienta tecnológica para programación y ejecución  de giro directo (Presupuestos Máximos y Recobros) - Fase II</t>
  </si>
  <si>
    <t>MPV de la herramienta tecnológica de giro directo (PM y Recobros) - Fase II  en ambiente de producción</t>
  </si>
  <si>
    <t xml:space="preserve">Llevar a cabo el despliegue conforme al procedimiento del control y gestión de cambios que tiene implementado la DGTIC para la herramienta tecnológica para el procesamiento y liquidación de prestaciones económicas y devoluciones, Fase I -  Prestaciones económicas RC - REE </t>
  </si>
  <si>
    <t>Herramienta tecnológica para el procesamiento y liquidación de prestaciones económicas y devoluciones, Fase I -  Prestaciones económicas RC - REE  en ambiente de producción</t>
  </si>
  <si>
    <t>Llevar a cabo el despliegue conforme al procedimiento del control y gestión de cambios que tiene implementado la DGTIC para la herramienta tecnológica para el procesamiento y liquidación de prestaciones económicas y devoluciones, Fase II -  Devoluciones RC - REE</t>
  </si>
  <si>
    <t>Herramienta tecnológica para el procesamiento y liquidación de prestaciones económicas y devoluciones, Fase II -  Devoluciones RC - REE   en ambiente de producción</t>
  </si>
  <si>
    <t>11. Gobierno Digital</t>
  </si>
  <si>
    <t>11. Seguridad Digital</t>
  </si>
  <si>
    <t>Jaime Guillermo Castro Ramirez</t>
  </si>
  <si>
    <t>Jairo Edison Tirado Martinez</t>
  </si>
  <si>
    <t>Jemnyn Lemusveth Pardo Cuellar</t>
  </si>
  <si>
    <t>PLAN DE ACCIÓN INTEGRADO ANUAL - PAIA (PROYECTO)</t>
  </si>
  <si>
    <t>Juan Carlos Escobar Baquero</t>
  </si>
  <si>
    <t xml:space="preserve">Juan Carlos Escobar Baquero </t>
  </si>
  <si>
    <t>Luz Marina Alarcón Ramirez</t>
  </si>
  <si>
    <t>Martha Ligia Serna Pulido</t>
  </si>
  <si>
    <t>Moises Cuca Suarez</t>
  </si>
  <si>
    <t>Norela Briceño Bohorquez</t>
  </si>
  <si>
    <t>Oscar Eduardo Salinas Garzón</t>
  </si>
  <si>
    <t>Rodolfo Oswaldo Uribe Duarte</t>
  </si>
  <si>
    <t>Sandra Paola Benitez Leon</t>
  </si>
  <si>
    <t>Daniel Eduardo Cabezas Murillo</t>
  </si>
  <si>
    <t xml:space="preserve">Daniel Eduardo Cabezas Murillo
</t>
  </si>
  <si>
    <t>Hugo Prada Lozada
Enlace OAPCR para el proceso GEDO</t>
  </si>
  <si>
    <t>Juan Carlos Escobar Baquero
Maria Margarita Bravo Robayo
Juan Carlos Girón Sanabria
Roció Puentes 
Mayra Alejandra Perez Bejarano</t>
  </si>
  <si>
    <t>Ana Milena Escobar Rincón
Carlos Andres Ruiz Romero
Rodolfo Oswaldo Uribe Duarte</t>
  </si>
  <si>
    <t>Andres Felipe Blanco Hernandez</t>
  </si>
  <si>
    <t xml:space="preserve">Camilo Andres Plazas Veloza
Lorena Fabiola Amezquita Becerra
Wilson Rubiel Velasquez Castañeda
</t>
  </si>
  <si>
    <t>Carlos Castro
Adriana Morales
Omar Alejandro Gomez Rocha
Carlos Jaramillo
Juan Carlos Escobar Baquero
Gina Paola Diaz Angulo</t>
  </si>
  <si>
    <t>Carlos Castro
Adriana Morales
Omar Alejandro Gomez Rocha
Juan Carlos Girón Sanabria</t>
  </si>
  <si>
    <t>Carlos Castro
Adriana Morales
Omar Alejandro Gomez Rocha
Juan Carlos Girón Sanabria
Carlos Jaramillo
Juan Carlos Escobar Baquero</t>
  </si>
  <si>
    <t>Carlos Rodríguez
Carlos Andres Ruiz Romero
Rodolfo Oswaldo Uribe Duarte</t>
  </si>
  <si>
    <t>Cristian David Paez Paez. Karen 
Lorena González Lobo Sonia Clemencia Rodríguez Forero
Julio Eduardo Rodríguez Alvarado
Nathaly Constanza Alvarado Nuñez
Paola Andrea Ruiz González
Jimena Alejandra Dussan Oliveros
Sandra Paola Benítez León
Yuly Katherine Palacios Rojas
Hector Eduardo Paredes Guerrero
Angelica Blanco Rodríguez
Yuly Milena Ramírez Sanchez</t>
  </si>
  <si>
    <t>Cristian David Paez Paez
Paola Andrea Ruiz González
Yuly Milena Ramírez Sanchez</t>
  </si>
  <si>
    <t>Daniel Eduardo Cabezas Murillo
José Fabian Vaca</t>
  </si>
  <si>
    <t>Daniel Eduardo Cabezas Murillo
Norela Briceño Bohorquez</t>
  </si>
  <si>
    <t>Diana Milena Hernandez Thiriatl
Esperanza Rodriguez Roldan</t>
  </si>
  <si>
    <t>Diana Esperanza Torres Rodriguez
Julian Felipe Mendez Baquero</t>
  </si>
  <si>
    <t>Cesar Andres Jimenez Valencia
Orlando Sabogal
Carlos Nova
Cesar Sopo</t>
  </si>
  <si>
    <t>Cesar Andres Jimenez Valencia
Orlando Sabogal Sierra
Carlos Alberto Nova Mendoza</t>
  </si>
  <si>
    <t>Diego Santacruz 
Orlando Sabogal Sierra
Carlos Alberto Nova Mendoza</t>
  </si>
  <si>
    <t>Director General
Asesores del Director
Norela Briceño Bohorquez</t>
  </si>
  <si>
    <t>Edgar Alexander Guerra Sanabria</t>
  </si>
  <si>
    <t>Edgar Alexander Guerra Sanabria
Juan Carlos Escobar Baquero</t>
  </si>
  <si>
    <t>Erika Lucia Mora Trujillo
Juan Carlos Escobar Baquero</t>
  </si>
  <si>
    <t xml:space="preserve">Fernando Jose Velasquez Avila </t>
  </si>
  <si>
    <t>Gabriela Mendez Pelaez
Julian Felipe Mendez Baquero</t>
  </si>
  <si>
    <t>Gabriela Mendez Pelaez
Norela Briceño Bohorquez
Fernando Jose Velásquez Avila
Jaime Guillermo Castro Ramirez
Diana Esperanza Torres Rodriguez
Lina Jimena Ocampo Arias</t>
  </si>
  <si>
    <t>Germán Silva
Camilo Pelaez
Edwin Andres Fernandez Villamil</t>
  </si>
  <si>
    <t>Guillermo Manuel Benitez Rodriguez</t>
  </si>
  <si>
    <t>Isabel Cristina Estrada
Carlos Obregon Gonzalez
Responsables procesos misionales</t>
  </si>
  <si>
    <t>Isabel Cristina Estrada
Heriberto Albutria Cortes
Hugo Prada Lozada</t>
  </si>
  <si>
    <t>Jaime Guillermo Castro Ramirez
Jemnyn Lemusveth Pardo Cuellar</t>
  </si>
  <si>
    <t>Jaime Guillermo Castro Ramirez
Rodolfo Oswaldo Uribe Duarte</t>
  </si>
  <si>
    <t>Jemnyn Lemusveth Pardo Cuellar
Rodolfo Oswaldo Uribe Duarte</t>
  </si>
  <si>
    <t xml:space="preserve">Julian Felipe Mendez Baquero
Diana Esperanza Torres Rodriguez
</t>
  </si>
  <si>
    <t>Julian Felipe Mendez Baquero
Diana Esperanza Torres Rodriguez
Daniel Eduardo Cabezas Murillo</t>
  </si>
  <si>
    <t>Julian Felipe Mendez Baquero
Norela Briceño Bohorquez
Fernando Jose Velásquez Avila
Jaime Guillermo Castro Ramirez</t>
  </si>
  <si>
    <t>Julian Felipe Mendez Baquero
Norela Briceño Bohorquez
Fernando Jose Velásquez Avila
Jaime Guillermo Castro Ramirez
Diana Esperanza Torres Rodriguez
Lina Jimena Ocampo Arias
Rodolfo Oswaldo Uribe Duarte
Diana Fernanda Forero Corredor</t>
  </si>
  <si>
    <t xml:space="preserve">Henry Cepeda </t>
  </si>
  <si>
    <t>Lina Jimena Ocampo Arias</t>
  </si>
  <si>
    <t>Lina Jimena Ocampo
Equipo de Comunicaciones</t>
  </si>
  <si>
    <t>Lizeth Yamile Betancourt Marin
Carlos Eduardo Castro</t>
  </si>
  <si>
    <t>Lorena Fabiola Amezquita Becerra
Juan Carlos Escobar Baquero</t>
  </si>
  <si>
    <t>Luis Alejandro Garzon Ruiz
Fabio Alberto Rodriguez Rodriguez</t>
  </si>
  <si>
    <t>Martha Ligia Serna
Carlos Obregón Gonzalez
Enlaces procesos misionales</t>
  </si>
  <si>
    <t>Moises Cuca Suarez
Jaime Guillermo Castro Ramirez</t>
  </si>
  <si>
    <t>Moises Cuca Suarez
Norela Briceño Bohorquez
Lina Jimena Ocampo Arias
Jaime Guillermo Castro Ramirez
Diana Esperanza Torres Rodriguez
Diana Fernanda Forero Corredor</t>
  </si>
  <si>
    <t>Norela Briceño Bohorquez
Fernando Jose Velásquez Avila
Jaime Guillermo Castro Ramirez
Diana Fernanda Forero Corredor
Diana Esperanza Torres Rodriguez
Rodolfo Oswaldo Uribe Duarte
Lina Jimena Ocampo Arias</t>
  </si>
  <si>
    <t xml:space="preserve"> Nathaly Constanza Alvarado Nuñez
James Rodríguez Caicedo
 Juan Pablo Galvis Parra, Andres Felipe Betancur Murillo
Erika Alexandar Soler</t>
  </si>
  <si>
    <t>Saul Diaz Olivares</t>
  </si>
  <si>
    <t xml:space="preserve">Wilson Rubiel Velasquez Castañeda
Lorena Fabiola Amezquita Becerra
Luisa Fernanda Diaz
Maria Isabel Salgado Cardona
Heidy Parra
Rena Lisag Morales Hernandez
</t>
  </si>
  <si>
    <t>5. Plan Estratégico de Talento Humano</t>
  </si>
  <si>
    <t>3. Plan Anual de Vacantes</t>
  </si>
  <si>
    <t>6. Plan Institucional de Capacitación</t>
  </si>
  <si>
    <t>7. Plan de Incentivos Institucionales</t>
  </si>
  <si>
    <t>8. Plan de Trabajo Anual en Seguridad y Salud en el Trabajo</t>
  </si>
  <si>
    <t>10. Plan Estratégico de Tecnologías de la Información y las Comunicaciones – PETI</t>
  </si>
  <si>
    <t>11. Plan de Tratamiento de Riesgos de Seguridad y Privacidad de la Información</t>
  </si>
  <si>
    <t>12. Plan de Seguridad y Privacidad de la Información</t>
  </si>
  <si>
    <t>15. Plan Fortalecimiento del SIGI</t>
  </si>
  <si>
    <t xml:space="preserve">3. Talento humano 
</t>
  </si>
  <si>
    <t xml:space="preserve">4. Integridad 
</t>
  </si>
  <si>
    <t xml:space="preserve">6. Fortalecimiento organizacional y simplificación de procesos 
</t>
  </si>
  <si>
    <t xml:space="preserve">5. Transparencia, acceso a la información pública y lucha contra la corrupción 
</t>
  </si>
  <si>
    <t xml:space="preserve">7. Servicio al ciudadano 
</t>
  </si>
  <si>
    <t xml:space="preserve">8. Participación ciudadana en la gestión pública 
</t>
  </si>
  <si>
    <t>9. Racionalización de trámites</t>
  </si>
  <si>
    <t xml:space="preserve">9. Racionalización de trámites 
</t>
  </si>
  <si>
    <t xml:space="preserve">9. Racionalización de trámites
</t>
  </si>
  <si>
    <t xml:space="preserve">9. Racionalización de trámites </t>
  </si>
  <si>
    <t xml:space="preserve">10.Gestión documental 
</t>
  </si>
  <si>
    <t xml:space="preserve">14. Gestión del conocimiento y la innovación 
</t>
  </si>
  <si>
    <t xml:space="preserve">16. Seguimiento y evaluación de desempeño institucional 
</t>
  </si>
  <si>
    <t xml:space="preserve">17. Mejora normativa
</t>
  </si>
  <si>
    <t xml:space="preserve">18. Compras y Contratación Pública 
</t>
  </si>
  <si>
    <t xml:space="preserve">19.Gestión de la información estadística
</t>
  </si>
  <si>
    <t>Oficina Asesora de Planeación y Control de Riesgos
Dirección de Gestión de Tecnologías de la Información y las Comunicaciones</t>
  </si>
  <si>
    <t>Dirección de Gestión de Recursos Financieros de Salud (DGRF)
Dirección de Liquidaciones y Garantías (DLYG)
Dirección de Otras Prestaciones (DOP)</t>
  </si>
  <si>
    <t>Dirección de Liquidaciones y Garantías / Oficina Asesora de Planeación y Control de Riesgos</t>
  </si>
  <si>
    <t>Realizar mesas de trabajo para presentar el marco normativo, el modelo y la herramienta de seguimiento presupuestal con Todas las dependencias.</t>
  </si>
  <si>
    <t>Prestar asistencia técnica para la elaboración del documento de arquitectura del proyecto por parte de la fábrica de software designada para el desarrollo del proyecto PUR</t>
  </si>
  <si>
    <t>Durante esta etapa la Dirección de Gestión de los Recursos Financieros de la Salud, a través de los colaboradores del Grupo de Gestión de Recaudo y Fuentes de Financiamiento dirigidos por el correspondiente coordinador, prestarán asistencia técnica para la elaboración del documento de arquitectura del proyecto en aquellos puntos donde sea menester su interacción.</t>
  </si>
  <si>
    <t>Correos, memorias, comunicados, actas de reunión, grabaciones de reunión</t>
  </si>
  <si>
    <t>Camilo Andres Cely</t>
  </si>
  <si>
    <t>Angela Viviana Montilla Castañeda
Angie Marcela Parra Orozco</t>
  </si>
  <si>
    <t>Documento de Arquitectura</t>
  </si>
  <si>
    <t>Juan Carlos Escobar</t>
  </si>
  <si>
    <r>
      <rPr>
        <sz val="11"/>
        <color rgb="FFFF0000"/>
        <rFont val="Arial"/>
        <family val="2"/>
      </rPr>
      <t>Jorge Eliecer Monrroy
Camilo Cely</t>
    </r>
    <r>
      <rPr>
        <sz val="11"/>
        <rFont val="Arial"/>
        <family val="2"/>
      </rPr>
      <t xml:space="preserve">
</t>
    </r>
  </si>
  <si>
    <t>Socialización del documento de arquitectura</t>
  </si>
  <si>
    <t>Memoria de socialización</t>
  </si>
  <si>
    <t xml:space="preserve">1. Planeación Institucional
</t>
  </si>
  <si>
    <t xml:space="preserve">10. Plan Estratégico de Tecnologías de la Información y las Comunicaciones – PETI </t>
  </si>
  <si>
    <t>Prestar asistencia técnica para el desarrollo del  Mínimo Producto Viable – MPV FASE 1: Arquitectura del portal y botones de pago existentes</t>
  </si>
  <si>
    <t>Durante esta etapa la Dirección de Gestión de los Recursos Financieros de la Salud, a través de los colaboradores del Grupo de Gestión de Recaudo y Fuentes de Financiamiento dirigidos por el correspondiente coordinador, prestarán asistencia técnica para el desarrollo del Mínimo Producto Viable – MPV FASE 1: Arquitectura del portal y botones de pago existentes</t>
  </si>
  <si>
    <t>Desarrollo del MPV fase 1</t>
  </si>
  <si>
    <t>Llevar a cabo el desarrollo de las historias de usuario definidas y aprobadas para el MPV de la Fase 1</t>
  </si>
  <si>
    <t>MPV en ambiente de pruebas</t>
  </si>
  <si>
    <t>Prestar apoyo con la realización de las pruebas funcionales del Sistema Electrónico de Recaudo y estabilización fase 1: Arquitectura del portal y botones de pago existentes</t>
  </si>
  <si>
    <t>Durante esta etapa la Dirección de Gestión de los Recursos Financieros de la Salud, a través de los colaboradores del Grupo de Gestión de Recaudo y Fuentes de Financiamiento dirigidos por el correspondiente coordinador, apoyarán este producto con la realización de las pruebas funcionales del Sistema Electrónico de Recaudo y estabilización fase 1: Arquitectura del portal y botones de pago existentes</t>
  </si>
  <si>
    <t>Correos, memorias, comunicados, actas de reunión, grabaciones de reunión
Documentos de pruebas</t>
  </si>
  <si>
    <t>Angela Viviana Montilla Castañeda
Angie Marcela Parra Orozco
Juan Carlos Escobar</t>
  </si>
  <si>
    <t>Aprobar del paso en producción</t>
  </si>
  <si>
    <t>Durante esta etapa la Dirección de Gestión de los Recursos Financieros de la Salud, a través de los colaboradores del Grupo de Gestión de Recaudo y Fuentes de Financiamiento dirigidos por el correspondiente coordinador, realizarán el acompañamiento necesario para la puesta en producción del Sistema Electrónico de Recaudo y estabilización fase 1: Arquitectura del portal y botones de pago existentes</t>
  </si>
  <si>
    <t>Correos de aprobación de salida de producción</t>
  </si>
  <si>
    <t>Llevar a cabo el despliegue conforme al procedimiento del control y gestión de cambios que tiene implementado la DGTIC</t>
  </si>
  <si>
    <t>MPV en ambiente de producción</t>
  </si>
  <si>
    <t>Rafael Guillermo Anaya Santrich</t>
  </si>
  <si>
    <t>Para esta etapa el grupo de gestión presupuestal desplegará las acciones necesarias para adaptar y configurar el ERP en aquellos puntos donde es necesaria la interacción de procedimientos correspondientes al Grupo de Gestión Presupuestal.</t>
  </si>
  <si>
    <t>Informe de actividades realizadas en etapa de adaptación y configuración presupuestal del ERP.
Adaptación y configuración del ERP con la información presupuestal</t>
  </si>
  <si>
    <t>Luz Ines Arboleda</t>
  </si>
  <si>
    <t>Para esta etapa el grupo de gestión de contable desplegará las acciones necesarias para adaptar y configurar el ERP en aquellos puntos donde es necesaria la interacción de procedimientos correspondientes al Grupo de Gestión Contable y Control de Registro.</t>
  </si>
  <si>
    <t>Informe de actividades realizadas en etapa de adaptación y configuración contable del ERP.
Adaptación y configuración del ERP con la información contable</t>
  </si>
  <si>
    <t>Maria Margarita Bravo</t>
  </si>
  <si>
    <t>Para esta etapa el grupo de gestión de pagos desplegará las acciones necesarias para adaptar y configurar el ERP en aquellos puntos donde es necesaria la interacción de procedimientos correspondientes al Grupo de Gestión de Pagos.</t>
  </si>
  <si>
    <t>Informe de actividades realizadas en etapa de adaptación y configuración del proceso de pagos del ERP.
Adaptación y configuración del ERP con la información del proceso de pagos</t>
  </si>
  <si>
    <t>Rafael Guillermo Anaya</t>
  </si>
  <si>
    <t>Informe de actividades realizadas en etapa de adaptación y configuración recaudo del ERP.
Adaptación y configuración del ERP con la información de recaudo</t>
  </si>
  <si>
    <t>Camilo Cely</t>
  </si>
  <si>
    <t>Para esta etapa el grupo de gestión presupuestal desplegará las acciones necesarias para integrar el ERP permitiendo interoperabilidad en aquellos puntos donde es necesaria la interacción de procedimientos correspondientes al Grupo de Gestión Presupuestal.</t>
  </si>
  <si>
    <t>Informe de actividades realizadas en etapa de integración e interoperabilidad presupuestal del ERP.
Tabla de integración del ERP con la información presupuestal</t>
  </si>
  <si>
    <t>Para esta etapa el grupo de gestión de contable desplegará las acciones necesarias para para integrar el ERP permitiendo interoperabilidad en aquellos puntos donde es necesaria la interacción de procedimientos correspondientes al Grupo de Gestión Contable y Control de Registro.</t>
  </si>
  <si>
    <t>Informe de actividades realizadas en etapa de integración e interoperabilidad contable del ERP.
integración e interoperabilidad del ERP con la información contable</t>
  </si>
  <si>
    <t>Para esta etapa el grupo de gestión de pagos desplegará las acciones necesarias para para integrar el ERP permitiendo interoperabilidad en aquellos puntos donde es necesaria la interacción de procedimientos correspondientes al Grupo de Gestión de Pagos.</t>
  </si>
  <si>
    <t>Informe de actividades realizadas en etapa de integración e interoperabilidad del proceso de pagos del ERP.
integración e interoperabilidad del ERP con la información del proceso de pagos</t>
  </si>
  <si>
    <t>Informe de actividades realizadas en etapa de integración e interoperabilidad recaudo del ERP.
integración e interoperabilidad del ERP con la información de recaudo</t>
  </si>
  <si>
    <t xml:space="preserve">Pruebas y resultado de las mismas realizado en aquellos puntos donde se requiere la interacción de presupuesto en el ERP
</t>
  </si>
  <si>
    <t xml:space="preserve">Pruebas y resultado de las mismas realizado en aquellos puntos donde se requiere la interacción de contabilidad en el ERP
</t>
  </si>
  <si>
    <t xml:space="preserve">Pruebas y resultado de las mismas realizado en aquellos puntos donde se requiere la interacción de tesorería en el ERP
</t>
  </si>
  <si>
    <t xml:space="preserve">Pruebas y resultado de las mismas realizado en aquellos puntos donde se requiere la interacción de recaudo en el ERP
</t>
  </si>
  <si>
    <t>Desplegar las acciones necesarias para la generación oportuna y precisa de estados financieros, teniendo en cuenta los plazos establecidos, la claridad, transparencia y confiabilidad de los mismos.</t>
  </si>
  <si>
    <t xml:space="preserve">EE.FF con corte a abril de 2024.
</t>
  </si>
  <si>
    <t>Realizar el seguimiento preciso y detallado al presupuesto de la URA, que le permita a la ADRES anticipar y reaccionar de manera ágil ante posibles riesgos de liquidez y que garantice solidez y estabilidad del flujo de los recursos de la salud en cualquier escenario que este al alcance de la entidad.</t>
  </si>
  <si>
    <t>Tablero de seguimiento a las ejecuciones presupuestales con corte a abril de 2024.
Ejecuciones presupuestales mensuales de enero a abril de 2024
Informes de gestión de enero a abril de 2024</t>
  </si>
  <si>
    <t>Desplegar las acciones necesaria que se focalicen en llevar a cabo una identificación minuciosa y precisa del recaudo, a través procesos eficientes que garanticen la precisión y transparencia en la gestión financiera. Adicional , lograr a través de un análisis detallado de los flujos de ingresos identificar oportunidades de mejora y fortalecer la seguridad financiera de los recursos de la URA.</t>
  </si>
  <si>
    <t xml:space="preserve">Tablero de seguimiento al recaudo de los recursos de la URA con corte a abril de 2024.
Informes mensuales de recaudo de enero hasta abril de 2024.
Informe trimestral de recaudo </t>
  </si>
  <si>
    <t>Desplegar las acciones necesarias para la ejecución de pagos de manera eficiente y precisa, asegurando el cumplimiento de compromisos financieros de la URA.</t>
  </si>
  <si>
    <t>Tablero de seguimiento a los giros con corte a abril de 2024.
Comprobantes de giro de los diferentes procesos de enero de 2024 a abril de 2024.
Seguimiento a ordenaciones de gasto contra el giro desde enero hasta abril de 2024.</t>
  </si>
  <si>
    <t>Informes, correos, actas, reuniones, memorias que denoten el resultado de los rendimientos de los recursos de la URA con corte a abril de 2024.</t>
  </si>
  <si>
    <t xml:space="preserve">EE.FF con corte a agosto de 2024.
</t>
  </si>
  <si>
    <t>Tablero de seguimiento a las ejecuciones presupuestales con corte a agosto de 2024.
Ejecuciones presupuestales mensuales de mayo a agosto de 2024
Informes de gestión de mayo a agosto de 2024</t>
  </si>
  <si>
    <t xml:space="preserve">Tablero de seguimiento al recaudo de los recursos de la URA con corte a agosto de 2024.
Informes mensuales de recaudo de mayo hasta agosto de 2024.
Informe trimestral de recaudo </t>
  </si>
  <si>
    <t>Tablero de seguimiento a los giros con corte a agosto de 2024.
Comprobantes de giro de los diferentes procesos de mayo de 2024 a agosto de 2024.
Seguimiento a ordenaciones de gasto contra el giro desde mayo hasta agosto de 2024.</t>
  </si>
  <si>
    <t>Informes, correos, actas, reuniones, memorias que denoten el resultado de los rendimientos de los recursos de la URA con corte a agosto de 2024.</t>
  </si>
  <si>
    <t xml:space="preserve">EE.FF con corte a diciembre de 2024.
</t>
  </si>
  <si>
    <t>Tablero de seguimiento a las ejecuciones presupuestales con corte a diciembre de 2024.
Ejecuciones presupuestales mensuales de septiembre a diciembre de 2024
Informes de gestión de mayo a diciembre de 2024
Informe de anteproyecto</t>
  </si>
  <si>
    <t xml:space="preserve">Tablero de seguimiento al recaudo de los recursos de la URA con corte a diciembre de 2024.
Informes mensuales de recaudo de septiembre hasta diciembre de 2024.
Informe trimestral de recaudo </t>
  </si>
  <si>
    <t>Tablero de seguimiento a los giros con corte a diciembre de 2024.
Comprobantes de giro de los diferentes procesos de septiembre de 2024 a diciembre de 2024.
Seguimiento a ordenaciones de gasto contra el giro desde mayo hasta diciembre de 2024.</t>
  </si>
  <si>
    <t>Informes, correos, actas, reuniones, memorias que denoten el resultado de los rendimientos de los recursos de la URA con corte a diciembre de 2024.</t>
  </si>
  <si>
    <t>Apoyo en etapa de adaptación y configuración del ERP desde la arista correspondiente al grupo de gestión presupuestal.</t>
  </si>
  <si>
    <t>Apoyo en etapa de adaptación y configuración del ERP desde la arista correspondiente al grupo de gestión contable.</t>
  </si>
  <si>
    <t>Apoyo en etapa de adaptación y configuración del ERP desde la arista correspondiente al grupo de gestión de pagos y portafolio.</t>
  </si>
  <si>
    <t>Apoyo en etapa de adaptación y configuración del ERP desde la arista correspondiente al grupo de gestión de recaudo.</t>
  </si>
  <si>
    <t>Apoyo en etapa de integración e interoperabilidad del ERP desde la arista correspondiente al grupo de gestión presupuestal.</t>
  </si>
  <si>
    <t>Apoyo en etapa de integración e interoperabilidad del ERP desde la arista correspondiente al grupo de gestión de recaudo.</t>
  </si>
  <si>
    <t>Apoyo en etapa de integración e interoperabilidad  del ERP desde la arista correspondiente al grupo de gestión contable.</t>
  </si>
  <si>
    <t>Apoyo en etapa de integración e interoperabilidad del ERP desde la arista correspondiente al grupo de gestión de pagos y portafolio.</t>
  </si>
  <si>
    <t>Apoyo en etapa de pruebas y salida en vivo del ERP desde la arista correspondiente al grupo de gestión presupuestal.</t>
  </si>
  <si>
    <t>Apoyo en etapa de pruebas y salida en vivo del ERP desde la arista correspondiente al grupo de gestión contable.</t>
  </si>
  <si>
    <t>Apoyo en etapa de pruebas y salida en vivo del ERP desde la arista correspondiente al grupo de gestión de pagos y portafolio.</t>
  </si>
  <si>
    <t>Apoyo en etapa de pruebas y salida en vivo del ERP desde la arista correspondiente al grupo de gestión de recaudo.</t>
  </si>
  <si>
    <t>Dependencias misionales</t>
  </si>
  <si>
    <t>Reflejar información contable precisa y oportuna I cuatrimestre</t>
  </si>
  <si>
    <t>Realizar seguimiento preciso y flexible del presupuesto que nos habilite para reaccionar eficientemente ante diferentes adversidades de liquidez I cuatrimestre</t>
  </si>
  <si>
    <t>Identificar de manera clara, precisa y eficiente el recaudo de los recursos de la URA I cuatrimestre</t>
  </si>
  <si>
    <t>Realizar los giros de manera eficiente, precisa y oportuna, garantizando la gestión óptima de los compromisos financieros de la URA I cuatrimestre</t>
  </si>
  <si>
    <t>Generar rendimientos sobre los recursos de la URA I cuatrimestre</t>
  </si>
  <si>
    <t>Reflejar información contable precisa y oportuna II cuatrimestre</t>
  </si>
  <si>
    <t>Realizar los giros de manera eficiente, precisa y oportuna, garantizando la gestión óptima de los compromisos financieros de la URA II cuatrimestre</t>
  </si>
  <si>
    <t>Generar rendimientos sobre los recursos de la URA II cuatrimestre</t>
  </si>
  <si>
    <t>Reflejar información contable precisa y oportuna III cuatrimestre</t>
  </si>
  <si>
    <t>Realizar seguimiento preciso y flexible del presupuesto que nos habilite para reaccionar eficientemente ante diferentes adversidades de liquidez III cuatrimestre</t>
  </si>
  <si>
    <t>Identificar de manera clara, precisa y eficiente el recaudo de los recursos de la URA III cuatrimestre</t>
  </si>
  <si>
    <t>Realizar los giros de manera eficiente, precisa y oportuna, garantizando la gestión óptima de los compromisos financieros de la URA III cuatrimestre</t>
  </si>
  <si>
    <t>Generar rendimientos sobre los recursos de la URA III cuatrimestre</t>
  </si>
  <si>
    <t>Isaí Ávila</t>
  </si>
  <si>
    <t>Tramitar la solicitudes necesarias para coadyuvar la financiación de las operaciones de financiamiento y realizar el informe dando cuenta de las mismas.</t>
  </si>
  <si>
    <t>Dirección de liquidaciones y Garantías, Dirección de Gestión de Recursos Financieros de la Salud, Oficina Asesora Jurídica y Dirección General.</t>
  </si>
  <si>
    <t>Realizar seguimiento preciso y flexible del presupuesto que nos habilite para reaccionar eficientemente ante diferentes adversidades de liquidez Cuatrimestre</t>
  </si>
  <si>
    <t>Identificar de manera clara, precisa y eficiente el recaudo de los recursos de la URA Cuatrimestre</t>
  </si>
  <si>
    <t xml:space="preserve">Solicitar el cronograma del diseño, desarrollo, implementación, pruebas y puesta en producción  de la herramienta tecnológica </t>
  </si>
  <si>
    <t>Dirigir a la DGITC un memorando donde la DOP solicitará el cronograma de trabajo para el diseño, desarrollo, implementación, pruebas y puesta en producción de la herramienta tecnológica  para la vigencia 2024.</t>
  </si>
  <si>
    <t xml:space="preserve"> Elaborar  actas de reuniones de acuerdo con el cronograma establecido por DGTIC para el desarrollo del proyecto herramienta tecnológica </t>
  </si>
  <si>
    <t xml:space="preserve"> Elaborar o ajustar la documentación de las etapas desarrolladas y aprobadas,  si hay lugar a ello de acuerdo con las solicitudes o envío por la DGTIC</t>
  </si>
  <si>
    <t xml:space="preserve">Dirigir a la DGITC un memorando donde la DOP solicitará el cronograma de trabajo para el diseño, desarrollo, implementación, pruebas y puesta en producción del SIA para la vigencia 2024.
</t>
  </si>
  <si>
    <t>4. Elaborar o ajustar la documentación de las etapas desarrolladas y aprobadas,  si hay lugar a ello de acuerdo con las solicitudes o envío por la DGTIC.</t>
  </si>
  <si>
    <t>Realizar análisis diseño, desarrollo y pruebas unitarias del desarrollo del SIA definido en fase I</t>
  </si>
  <si>
    <t xml:space="preserve"> Inventario de necesidades de actualización documental correspondientes a los procesos de VALR_VERS (30/05/2024)</t>
  </si>
  <si>
    <t>Establecer la metodología para la revisión por la Dirección de todos los subsistemas que confirman el SIGI</t>
  </si>
  <si>
    <t>Implementar y socializar en la pagina WEB y redes sociales lo correspondiente a la traducción de LN</t>
  </si>
  <si>
    <t>Coordinar con las áreas responsables de la publicación de la información de lenguas nativas colombianas</t>
  </si>
  <si>
    <t>Estructurar y articular con las áreas involucradas, los contenidos del submenú "Colaboración e Innovación abierta" del Menú Participa, acorde a los lineamientos de la resolución 1519 de 2020 de MinTic</t>
  </si>
  <si>
    <t>Priorizar los Grupos de Valor de Interés de la ADRES con base en la caracterización actualizada y definir acciones a implementar para su posicionamiento</t>
  </si>
  <si>
    <t>Documento con Grupos de valor priorizados y definición de las acciones a implementar para su posicionamiento</t>
  </si>
  <si>
    <t>Fortalecer la política de reducción de fotocopiado e impresión de documentos del SGDA</t>
  </si>
  <si>
    <t xml:space="preserve">Elaborar una socialización de la herramienta SIGI - Eureka, a los diferentes usuarios de la entidad, con el apoyo del proveedor PENSEMOS, para dar a conocer la importancia de la herramienta dentro de la entidad, enfocada a generar una cultura de apropiación y uso de la misma. </t>
  </si>
  <si>
    <t xml:space="preserve">Elaborar capsulas informativas para comunicar por correo de sintonía. </t>
  </si>
  <si>
    <t>Elaborar capsulas "tips" informativos para remitir por correo sintonía adres</t>
  </si>
  <si>
    <t>Capsulas por correo sintonía</t>
  </si>
  <si>
    <t>Participación de Atención al Ciudadano en las actividades en las que sea convocado para asistir en los eventos donde la ADRES lleva su oferta institucional y generar los informes sobre las acciones adelantadas en estas jornadas itinerantes primer semestre y aplicaría únicamente en casos donde sea convocado el proceso de Servicio al Ciudadano</t>
  </si>
  <si>
    <t>Participación de Atención al Ciudadano en las actividades en las que sea convocado para asistir en los eventos donde la ADRES lleva su oferta institucional y generar los informes sobre las acciones adelantadas en estas jornadas itinerantes segundo semestre y aplicaría únicamente en casos donde sea convocado el proceso de Servicio al Ciudadano</t>
  </si>
  <si>
    <t>Articular con las áreas misionales, diseñar estrategias de comunicación para divulgar la gestión de los recursos del sector salud</t>
  </si>
  <si>
    <t xml:space="preserve">Articular con las áreas misionales la realización de la audiencia publica de rendición de cuentas de la entidad periodo 2023 - 2024 </t>
  </si>
  <si>
    <t xml:space="preserve">Video y publicación del informe de la rendición de cuentas en la pagina web e intranet.
 evidencias las mesas de trabajo con las áreas misionales. </t>
  </si>
  <si>
    <t>Actualizar la Política Institucional de Servicio al Ciudadano</t>
  </si>
  <si>
    <t>Anualmente actualizar la caracterización de ciudadanía y Grupos de Interés de la entidad con el apoyo y orientación de la OAPCR</t>
  </si>
  <si>
    <t>Realizar al menos una capacitación semestral sobre el uso y apropiación de la Herramienta de Gestión documental y PQRSD ORFEO a través del  Procedimiento Gestión de PQRSD ORFEO</t>
  </si>
  <si>
    <t>Asistir  técnicamente a  diez (10) territorios, mediante visitas de capacitación en los temas de reclamaciones con cargo a la ADRES.</t>
  </si>
  <si>
    <t xml:space="preserve">
Tablas de Valoración Documental Elaboradas e iniciado el tramite de convalidación ante el AGN</t>
  </si>
  <si>
    <t>Finalizar el proceso de convalidación de las TRD V2 ante el AGN.</t>
  </si>
  <si>
    <t xml:space="preserve">Consiste en la implementación de los ocho programas de conservación preventiva, definidas en el Plan de Conservación Documental, componente del Sistema Integrado de Conservación SIC. </t>
  </si>
  <si>
    <t xml:space="preserve">Establecer la descripción de los contenidos del módulo de supervisión y ampliar conocimientos básicos sobre las modalidades de contratación y su normatividad aplicable. </t>
  </si>
  <si>
    <t xml:space="preserve">Elegir una metodología que permita transmitir el conocimiento de manera sencilla a los interesados, sobre los temas de supervisión y ampliación de la primera etapa de conocimiento sobre las modalidades de selección. </t>
  </si>
  <si>
    <t>Fase II Ejecutar el módulo de cono nocimiento virtual sobre supervisión</t>
  </si>
  <si>
    <t>Capacitar a los funcionarios usuario finales de la herramienta en los diferentes módulos que manejan</t>
  </si>
  <si>
    <t>Cargar las guías de uso de la herramienta Eureka en un apartado espacial de la INTRANET</t>
  </si>
  <si>
    <t xml:space="preserve">Mantener las guías actualizadas en el repositorio de la intranet y Moodle </t>
  </si>
  <si>
    <t>* Evidencia de guías cargadas en Moodle
* Guías Cargadas en Intranet</t>
  </si>
  <si>
    <t>Actualizar y fortalecer el Programa de Vigilancia Epidemiológica de Riesgo Psicosocial</t>
  </si>
  <si>
    <t>Actualizar el Programa de Vigilancia Epidemiológica de Riesgo Psicosocial.</t>
  </si>
  <si>
    <t>Documento del Programa de vigilancia epidemiológica actualizado. Evidencias de actividades de intervención de riesgo psicosocial.</t>
  </si>
  <si>
    <t>Aplicaciones de instrumentos de recopilación de información y verificación de procesos en sitio, tendientes a establecer el estado de la gestión documental de la entidad, principalmente en lo que respecta al componente tecnológico, documento y expediente electrónico.</t>
  </si>
  <si>
    <t>Actualización de Política de Gestión Documental, con base en la normatividad vigente. Una vez se vayan generando documentos del proyecto SGDEA, se actualizará para mantener una alineación frente a los mismos.</t>
  </si>
  <si>
    <t>Contratación de actividades externas para la verificación de la adopción de nuevas tecnologías y la implementación de ejercicio de innovación para la gestión pública</t>
  </si>
  <si>
    <t>Ejecución de acciones contractuales para la gestión de servicios de consultoría que permitan a la entidad la adopción de nuevas tecnologías y la implementación de ejercicio de innovación para la gestión pública</t>
  </si>
  <si>
    <t>Informe de adopción de nuevas tecnologías para promover la innovación en la prestación de servicios.</t>
  </si>
  <si>
    <t>Informe de gestión de la entidad en el proceso de  adopción de nuevas tecnologías para promover la innovación en la prestación de servicios.</t>
  </si>
  <si>
    <t>Documento de informe de adopción del Plan de Transformación Digital</t>
  </si>
  <si>
    <t>Realizar la actualización del documento PETI 2023-2026, actualizando los proyectos y hoja de ruta para la vigencia 2025</t>
  </si>
  <si>
    <t>Informe de gestión de artefactos eleborados por la entidad en el marco de adopcion de Plan de implementación del MRAE v3.0</t>
  </si>
  <si>
    <t>Consiste en la implementación de las once estrategias de preservación digital, definidas en el Plan de Preservación Digital a Largo Plazo, componente del Sistema Integrado de Conservación SIC. Lo cual se puede establecer a partir de la implementación del Modelo de Gestión Documental Electrónico y el desarrollo del SGDEA.</t>
  </si>
  <si>
    <t>Suscripción y/o renovación de herramientas tecnológicas para la entidad de acuerdo al PAA</t>
  </si>
  <si>
    <t>Evidencias de asistencia a las mesas de interoperabilidad definidas por el MSPS</t>
  </si>
  <si>
    <t>Documento de adopción del Marco de Interoperabilidad al interior de la entidad para la transferencia de datos y protocolos seguros que garanticen la interoperabilidad de información</t>
  </si>
  <si>
    <t>Documento: Adopción del Marco de Interoperabilidad</t>
  </si>
  <si>
    <t>Definición de requerimientos necesarios para el mantenimiento de la gestión de datos al interior de la entidad</t>
  </si>
  <si>
    <t>Realizar el respectivo soporte de la herramienta EUREKA, con el fin que su funcionalidad sea la adecuada para el procesamiento y seguimiento de información que se genera en el sistema.</t>
  </si>
  <si>
    <t xml:space="preserve">Herramienta funcionando óptimamente </t>
  </si>
  <si>
    <t>Optimizar los módulos de la herramienta Eureka</t>
  </si>
  <si>
    <t xml:space="preserve">Realizar análisis y revisión de los diferentes módulos de la herramienta Eureka, optimizando su uso por medio de solicitudes de optimización al proveedor. Corrección de datos y parametrización de la misma. </t>
  </si>
  <si>
    <t xml:space="preserve">Generar back Ups de la información alojada en la herramienta Eureka </t>
  </si>
  <si>
    <t>generar back Ups - copias de seguridad de toda la información que se gestiona en la herramienta Eureka con un periodicidad mensual, y solicitar copias incrementales al proveedor.</t>
  </si>
  <si>
    <t xml:space="preserve">correos electrónicos con la evidencia de la copia de seguridad generada por el proveedor </t>
  </si>
  <si>
    <t>Identificar y gestionar los riesgos de seguridad digital de su infraestructura tanto nube pública como  privada</t>
  </si>
  <si>
    <t>Actualizar el Plan de Recuperación de desastres</t>
  </si>
  <si>
    <t>Actualización del Plan de Recuperación de desastres</t>
  </si>
  <si>
    <t>-Plan de Recuperación de Desastres actualizado</t>
  </si>
  <si>
    <t xml:space="preserve">Tablero en Excel de levantamiento de datos relacionados con flujos de caja, balances y presupuestos </t>
  </si>
  <si>
    <t xml:space="preserve">Elaborar y presentar para Aprobación un modelo financiero </t>
  </si>
  <si>
    <t>Identificar y desarrollar  las acciones y prácticas concretas necesarias para lograr una correcta adopción de los elementos del dominio de uso y apropiación, que conforman el Marco de Referencia Arquitectura en la composición financiera. Revisar la guía de uso y apropiación propuesta por MINTIC en el marco de referencia de arquitectura empresarial, un elemento transversal de la Política de Gobierno Digital, con el fin de aplicar las mejores prácticas en la materia</t>
  </si>
  <si>
    <t>Documento de la Política de Gobierno de Datos en el Adres versión borrador</t>
  </si>
  <si>
    <t>Presentar la propuesta de Política de Gob Datos</t>
  </si>
  <si>
    <t xml:space="preserve">Presentar la propuesta  de Política de Gobierno de Datos a la oficina Jurídica
</t>
  </si>
  <si>
    <t>Presentación de la Política de Gobierno de Datos en el Adres</t>
  </si>
  <si>
    <t>Diseñar Versionamiento final Política de Datos</t>
  </si>
  <si>
    <t xml:space="preserve">Diseñar la Política y entregar la versión final a la oficina Jurídica
</t>
  </si>
  <si>
    <t>Documento final con la Política de Gobierno de Datos en el Adres</t>
  </si>
  <si>
    <t>Definir estrategias de seguridad de la información para fortalecer los flujos y la arquitectura de información.</t>
  </si>
  <si>
    <t>Definir estrategias de seguridad de la información para fortalecer los flujos y la arquitectura de información teniendo en cuenta controles de seguridad, autenticación, autorización, inscripción, vulnerabilidades , entre otros aspectos.</t>
  </si>
  <si>
    <t>Revisar, actualizar y crear, en articulación con los Líderes de Procesos, los indicadores de Gestión acorde al rediseño organizacional  y al nuevo Modelo Operativo de la ADRES</t>
  </si>
  <si>
    <t>Desarrollar  un Tablero gerencial que cumpla con ciclo de vida del dato y que este integrado con la arquitectura de negocio, se le debe integrar el verbo en infinitivo al comienzo.</t>
  </si>
  <si>
    <t>Diseñar propuesta para mejorar los datos publicados en el portal ADRES</t>
  </si>
  <si>
    <t>Mejorar los  artefactos de trasparencia de la información</t>
  </si>
  <si>
    <t>Revisar la  Metodología para medir el nivel de madurez de la arquitectura de información</t>
  </si>
  <si>
    <t>Ajustar Metodología para medir el nivel de madurez de la arquitectura de información</t>
  </si>
  <si>
    <t>Instructivo metodológico ajustado para evaluación de madurez de datos</t>
  </si>
  <si>
    <t>Documentar los  metadatos de negocio</t>
  </si>
  <si>
    <t>Diseñar y ejecutar campañas de cultura  de datos en el ADRES</t>
  </si>
  <si>
    <t xml:space="preserve">Documentar el linaje de datos </t>
  </si>
  <si>
    <t>Documentar  el linaje de datos en fuentes seleccionadas con la herramienta de Gob. Datos</t>
  </si>
  <si>
    <t>Gestionar la publicación en la pagina web para la disposición de los grupos de interés los instrumentos estadísticos</t>
  </si>
  <si>
    <t>Gestionar la publicación en la pagina web para la disposición de los grupos de interés los:
Ficha metodológica de operaciones estadísticas
Documento metodológico de operaciones estadísticas
Cuadros de salida y series históricas de las operaciones estadísticas
Indicadores o estadísticas con desagregación temática o enfoque diferencial e interseccional</t>
  </si>
  <si>
    <t>Definir el Plan de gestión de riesgos de seguridad de la Información y Ciberseguridad.</t>
  </si>
  <si>
    <t>Definir el plan para gestionar los riesgos de seguridad de información identificados respecto de su gestión con el fin de asegurar los activos de informaión relacionados</t>
  </si>
  <si>
    <t>Plan de gestión de riesgos de seguridad de la Información y Ciberseguridad.</t>
  </si>
  <si>
    <t>Definir la estrategia para planificar, implementar y controlar los procesos necesario para cumplir los requisitos de seguridad de la información.</t>
  </si>
  <si>
    <t>Evaluar los diferentes componentes del sistema de  gestión de seguridad de la información.</t>
  </si>
  <si>
    <t>SOA -Acuerdo de aplicabilidad de seguridad de la información en el modelo de arquitectura</t>
  </si>
  <si>
    <t>Definir los servicios de seguridad de la información, estableciendo el catalogo respectivo.</t>
  </si>
  <si>
    <t>Actualización del análisis de impacto del negocio y la definición del DRP para su respectiva prueba</t>
  </si>
  <si>
    <t>Realización de la definición de los requerimientos de la ADRES con base en el diagnóstico de la gestión de los riesgos efectuada teniendo como alcance la definición de un modelo GRC para la ADRES.</t>
  </si>
  <si>
    <t>Plan de implantación piloto GRC.</t>
  </si>
  <si>
    <t>Generar una metodología para la gestión del riesgo fiscal</t>
  </si>
  <si>
    <t>Revisar los riesgos operacionales y validar cuáles serían catalogados como un subsistema de riesgo fiscal, generar la metodología y actualizar la respectiva documentación en el proceso DIES y parametrizar el nuevo subsistema o tipología en Eureka</t>
  </si>
  <si>
    <t>Estructura funcional y organizacional para la gestión de riesgos en la ADRES</t>
  </si>
  <si>
    <t>Evaluación de aplicabilidad de la política, lineamientos de riesgos y su gestión.</t>
  </si>
  <si>
    <t>Desarrollar un diagnostico de la cultura de riesgos a nivel de funcionarios y colaboradores tomando como base la aplicación de la política y sus lineamientos.</t>
  </si>
  <si>
    <t>Línea base de apropiación de la cultura de gestión de riesgos con plan de cierre de brechas.</t>
  </si>
  <si>
    <t>Diseño del programa de cultura de gestión riesgos.</t>
  </si>
  <si>
    <t>Diseñar un programa que permita medir la apropiación de la cultura de gestion de riesgos en la ADRES.</t>
  </si>
  <si>
    <t>Evaluación inicial de la cultura de riesgos en la entidad y desarrollo de campaña</t>
  </si>
  <si>
    <t>Evaluación de la línea base de apropiación de la cultura de riesgos de la entidad Desarrollo de la campaña de gestión de riesgos para el 2024</t>
  </si>
  <si>
    <t xml:space="preserve">
Línea base de apropiación de la cultura de riesgos evaluada
Campaña de gestión de riesgos para el 2024 desarrollada</t>
  </si>
  <si>
    <t>Elaborar la Estrategia de Rendición de Cuentas y participación Ciudadana</t>
  </si>
  <si>
    <t>Elaborar la Estrategia de Rendición de Cuentas y Participación Ciudadana articulada con las áreas responsables de la entidad</t>
  </si>
  <si>
    <t>Consolidar y formular el PAAC acorde a los lineamientos de la Función Publica y publicar en el menú de transparencia acorde a los plazos establecidos</t>
  </si>
  <si>
    <t>actualizar el diseño e información contenida dentro de las paginas de inicio de los diferentes módulos del aplicativo Eureka</t>
  </si>
  <si>
    <t xml:space="preserve">Mejorar la calidad y utilidad de los reportes generados por el Sistema de Gestión de Información (SIGI - Eureka) para facilitar el análisis de la información y la toma de decisiones </t>
  </si>
  <si>
    <t>Generar y optimizar los tableros de información en el modulo Gerencial</t>
  </si>
  <si>
    <t xml:space="preserve">Crear, mejorar y optimizar los tableros de información generados en el modulo de analitico, con enfoque en los modulos de Planes, indicadores, riesgos y mejoras </t>
  </si>
  <si>
    <t>Para esta etapa el grupo de gestión de recaudo desplegará las acciones necesarias para adaptar y configurar el ERP en aquellos puntos donde es necesaria la interacción del proceso de recaudo.</t>
  </si>
  <si>
    <t>Para esta etapa el grupo de gestión de recaudo desplegará las acciones necesarias para integrar el ERP permitiendo interoperabilidad aquellos puntos donde es necesaria la interacción del proceso de recaudo.</t>
  </si>
  <si>
    <t>Para esta etapa el grupo de gestión presupuestal desplegará las acciones necesarias para realizar pruebas ERP en aquellos puntos donde es necesaria la interacción de procedimientos correspondientes al Grupo de Gestión Presupuestal.</t>
  </si>
  <si>
    <t xml:space="preserve">
Recopilar, extraer, organizar y analizar la información de los procesos gestionados en la Oficina Asesora Jurídica, con el propósito de socializarla y facilitar la toma de decisiones </t>
  </si>
  <si>
    <t>Actualización de las líneas de defensa Jurídica de la ADRES</t>
  </si>
  <si>
    <t>Realizar el análisis de las estrategias jurídicas contenidas en las diferentes sentencias judiciales con el fin de fortalecer las líneas de defensa de la Entidad</t>
  </si>
  <si>
    <t>Líneas de defensa actualizada</t>
  </si>
  <si>
    <t>Recopilar, organizar y cargar en la Intranet los conceptos jurídicos con vigencia no mayor a tres años con el fin de dar a conocer internamente las posturas jurídicas de la Entidad con relación a los diferentes temas misionales.</t>
  </si>
  <si>
    <t>Desarrollar la metodología, las herramientas, la divulgación y la recolección de la información con las dependencias</t>
  </si>
  <si>
    <t>Diseñar la estrategia de comunicación interna</t>
  </si>
  <si>
    <t>Implementación de la estrategia de comunicación interna</t>
  </si>
  <si>
    <t xml:space="preserve">Elaborar  el Plan de Capacitación, Sensibilización y Comunicación para los temas relacionados con la gestión de riesgos, incorporando las recomendaciones del MSPI, Guía No. 14, centradas en el subsistema de gestión de riesgos de seguridad de la información, así como también, integrar las mejores prácticas contenidas en otros documentos  para abordar de manera completa otros subsistemas de riesgos importantes para la entidad.
</t>
  </si>
  <si>
    <t>Elaborar el documento de arquitectura del sistema electrónico de recaudo</t>
  </si>
  <si>
    <t>Con base en la necesidad presentada tanto a nivel funcional como técnico se lleva a cabo la estructuración del documento</t>
  </si>
  <si>
    <t xml:space="preserve">llevar a cabo la socialización de la arquitectura del sistema de recaudo </t>
  </si>
  <si>
    <t xml:space="preserve">Realizar despliegue en el ambiente productivo del sistema electrónico de recaudo en su fase 1 </t>
  </si>
  <si>
    <t>Implementar por fases la política de inversión aprobada por la Junta Directiva</t>
  </si>
  <si>
    <t xml:space="preserve">Se implementarán las fases aprobadas por la Junta Directiva dentro de la propuesta de política de inversión,  por parte de la DGRFS.  Esto se desarrollara por las etapas propuestas dentro de la política de inversión
</t>
  </si>
  <si>
    <t>Informe que contenga el resultado de la implementación y aplicación de la política</t>
  </si>
  <si>
    <t>Desplegar las acciones necesarias para la generación dela mayor cantidad de rendimientos financieros posibles, teniendo en cuenta las premisas de liquidez, seguridad y rentabilidad que rigen a los recursos de la 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</si>
</sst>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1" formatCode="_-* #,##0_-;\-* #,##0_-;_-* &quot;-&quot;_-;_-@_-"/>
    <numFmt numFmtId="164" formatCode="d/mm/yyyy;@"/>
  </numFmts>
  <fonts count="25" x14ac:knownFonts="1">
    <font>
      <sz val="11"/>
      <color theme="1"/>
      <name val="Arial"/>
    </font>
    <font>
      <sz val="11"/>
      <color theme="1"/>
      <name val="Calibri"/>
      <family val="2"/>
      <scheme val="minor"/>
    </font>
    <font>
      <sz val="11"/>
      <color theme="1"/>
      <name val="Calibri"/>
      <family val="2"/>
    </font>
    <font>
      <sz val="11"/>
      <name val="Arial"/>
      <family val="2"/>
    </font>
    <font>
      <b/>
      <sz val="11"/>
      <color theme="1"/>
      <name val="Arial"/>
      <family val="2"/>
    </font>
    <font>
      <sz val="12"/>
      <color theme="1"/>
      <name val="Arial Narrow"/>
      <family val="2"/>
    </font>
    <font>
      <b/>
      <sz val="12"/>
      <color theme="0"/>
      <name val="Arial Narrow"/>
      <family val="2"/>
    </font>
    <font>
      <sz val="12"/>
      <color theme="1"/>
      <name val="Arial"/>
      <family val="2"/>
    </font>
    <font>
      <b/>
      <sz val="11"/>
      <color theme="1"/>
      <name val="Calibri"/>
      <family val="2"/>
    </font>
    <font>
      <sz val="11"/>
      <color theme="1"/>
      <name val="Arial"/>
      <family val="2"/>
    </font>
    <font>
      <b/>
      <sz val="10"/>
      <name val="Arial"/>
      <family val="2"/>
    </font>
    <font>
      <b/>
      <sz val="11"/>
      <name val="Arial"/>
      <family val="2"/>
    </font>
    <font>
      <sz val="8"/>
      <name val="Arial"/>
      <family val="2"/>
    </font>
    <font>
      <b/>
      <sz val="11"/>
      <color theme="1"/>
      <name val="Calibri"/>
      <family val="2"/>
      <scheme val="minor"/>
    </font>
    <font>
      <sz val="11"/>
      <color theme="1"/>
      <name val="Arial"/>
    </font>
    <font>
      <b/>
      <sz val="9"/>
      <color indexed="81"/>
      <name val="Tahoma"/>
      <family val="2"/>
    </font>
    <font>
      <b/>
      <sz val="12"/>
      <color theme="1"/>
      <name val="Arial"/>
      <family val="2"/>
    </font>
    <font>
      <sz val="9.9"/>
      <color theme="1"/>
      <name val="Arial"/>
      <family val="2"/>
    </font>
    <font>
      <sz val="11.5"/>
      <color theme="1"/>
      <name val="Arial"/>
      <family val="2"/>
    </font>
    <font>
      <b/>
      <sz val="9"/>
      <color rgb="FF000000"/>
      <name val="Tahoma"/>
      <family val="2"/>
    </font>
    <font>
      <sz val="9"/>
      <color rgb="FF000000"/>
      <name val="Tahoma"/>
      <family val="2"/>
    </font>
    <font>
      <sz val="11"/>
      <color theme="1"/>
      <name val="Arial Narrow"/>
      <family val="2"/>
    </font>
    <font>
      <sz val="11.5"/>
      <color theme="1"/>
      <name val="Calibri"/>
      <family val="2"/>
    </font>
    <font>
      <sz val="11"/>
      <color rgb="FFFF0000"/>
      <name val="Arial"/>
      <family val="2"/>
    </font>
    <font>
      <sz val="11"/>
      <color theme="1"/>
      <name val="Segoe UI"/>
      <family val="2"/>
    </font>
  </fonts>
  <fills count="11">
    <fill>
      <patternFill patternType="none"/>
    </fill>
    <fill>
      <patternFill patternType="gray125"/>
    </fill>
    <fill>
      <patternFill patternType="solid">
        <fgColor theme="0"/>
        <bgColor theme="0"/>
      </patternFill>
    </fill>
    <fill>
      <patternFill patternType="solid">
        <fgColor rgb="FF00447C"/>
        <bgColor rgb="FF00447C"/>
      </patternFill>
    </fill>
    <fill>
      <patternFill patternType="solid">
        <fgColor rgb="FFD8D8D8"/>
        <bgColor rgb="FFD8D8D8"/>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447C"/>
        <bgColor indexed="64"/>
      </patternFill>
    </fill>
    <fill>
      <patternFill patternType="solid">
        <fgColor theme="5"/>
        <bgColor indexed="64"/>
      </patternFill>
    </fill>
  </fills>
  <borders count="54">
    <border>
      <left/>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style="medium">
        <color indexed="64"/>
      </bottom>
      <diagonal/>
    </border>
    <border>
      <left/>
      <right style="thin">
        <color rgb="FF000000"/>
      </right>
      <top style="medium">
        <color rgb="FF000000"/>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8">
    <xf numFmtId="0" fontId="0" fillId="0" borderId="0"/>
    <xf numFmtId="0" fontId="1" fillId="0" borderId="5"/>
    <xf numFmtId="41" fontId="14" fillId="0" borderId="0" applyFont="0" applyFill="0" applyBorder="0" applyAlignment="0" applyProtection="0"/>
    <xf numFmtId="42" fontId="14" fillId="0" borderId="0" applyFont="0" applyFill="0" applyBorder="0" applyAlignment="0" applyProtection="0"/>
    <xf numFmtId="9" fontId="14" fillId="0" borderId="0" applyFont="0" applyFill="0" applyBorder="0" applyAlignment="0" applyProtection="0"/>
    <xf numFmtId="42" fontId="14" fillId="0" borderId="5" applyFont="0" applyFill="0" applyBorder="0" applyAlignment="0" applyProtection="0"/>
    <xf numFmtId="0" fontId="9" fillId="0" borderId="5"/>
    <xf numFmtId="9" fontId="9" fillId="0" borderId="5" applyFont="0" applyFill="0" applyBorder="0" applyAlignment="0" applyProtection="0"/>
  </cellStyleXfs>
  <cellXfs count="201">
    <xf numFmtId="0" fontId="0" fillId="0" borderId="0" xfId="0"/>
    <xf numFmtId="0" fontId="2" fillId="0" borderId="0" xfId="0" applyFont="1" applyAlignment="1">
      <alignment vertical="center"/>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2" fillId="0" borderId="0" xfId="0" applyFont="1" applyAlignment="1">
      <alignment wrapText="1"/>
    </xf>
    <xf numFmtId="0" fontId="2" fillId="0" borderId="0" xfId="0" applyFont="1"/>
    <xf numFmtId="0" fontId="2" fillId="0" borderId="0" xfId="0" applyFont="1" applyAlignment="1">
      <alignment vertical="center" wrapText="1"/>
    </xf>
    <xf numFmtId="0" fontId="8" fillId="4" borderId="5" xfId="0" applyFont="1" applyFill="1" applyBorder="1" applyAlignment="1">
      <alignment horizontal="center" vertical="center" wrapText="1"/>
    </xf>
    <xf numFmtId="0" fontId="9" fillId="0" borderId="0" xfId="0" applyFont="1" applyAlignment="1">
      <alignment vertical="center" wrapText="1"/>
    </xf>
    <xf numFmtId="0" fontId="0" fillId="0" borderId="0" xfId="0" applyAlignment="1">
      <alignment horizontal="left"/>
    </xf>
    <xf numFmtId="0" fontId="9" fillId="0" borderId="0" xfId="0" applyFont="1"/>
    <xf numFmtId="0" fontId="8" fillId="4" borderId="0" xfId="0" applyFont="1" applyFill="1" applyAlignment="1">
      <alignment horizontal="left" vertical="center"/>
    </xf>
    <xf numFmtId="0" fontId="0" fillId="0" borderId="0" xfId="0" applyAlignment="1">
      <alignment wrapText="1"/>
    </xf>
    <xf numFmtId="0" fontId="1" fillId="0" borderId="5" xfId="1"/>
    <xf numFmtId="0" fontId="13" fillId="0" borderId="5" xfId="1" applyFont="1"/>
    <xf numFmtId="0" fontId="0" fillId="0" borderId="0" xfId="0" applyProtection="1">
      <protection locked="0"/>
    </xf>
    <xf numFmtId="0" fontId="13" fillId="5" borderId="7" xfId="0" applyFont="1" applyFill="1" applyBorder="1" applyProtection="1">
      <protection locked="0"/>
    </xf>
    <xf numFmtId="0" fontId="0" fillId="0" borderId="7" xfId="0" applyBorder="1" applyProtection="1">
      <protection locked="0"/>
    </xf>
    <xf numFmtId="0" fontId="13" fillId="6" borderId="5" xfId="1" applyFont="1" applyFill="1"/>
    <xf numFmtId="0" fontId="1" fillId="6" borderId="5" xfId="1" applyFill="1"/>
    <xf numFmtId="0" fontId="9" fillId="0" borderId="0" xfId="0" applyFont="1" applyAlignment="1">
      <alignment horizontal="left"/>
    </xf>
    <xf numFmtId="0" fontId="6" fillId="3" borderId="18" xfId="0" applyFont="1" applyFill="1" applyBorder="1" applyAlignment="1">
      <alignment horizontal="center" vertical="center" wrapText="1"/>
    </xf>
    <xf numFmtId="14" fontId="11" fillId="0" borderId="12" xfId="0" applyNumberFormat="1" applyFont="1" applyBorder="1" applyAlignment="1">
      <alignment horizontal="center" vertical="center"/>
    </xf>
    <xf numFmtId="0" fontId="0" fillId="0" borderId="5" xfId="0" applyBorder="1" applyAlignment="1" applyProtection="1">
      <alignment horizontal="center"/>
      <protection locked="0"/>
    </xf>
    <xf numFmtId="0" fontId="13" fillId="0" borderId="5" xfId="0" applyFont="1" applyBorder="1" applyAlignment="1" applyProtection="1">
      <alignment horizontal="center" vertical="center"/>
      <protection locked="0"/>
    </xf>
    <xf numFmtId="0" fontId="0" fillId="0" borderId="0" xfId="0" applyAlignment="1">
      <alignment vertical="center"/>
    </xf>
    <xf numFmtId="0" fontId="0" fillId="0" borderId="0" xfId="0" applyAlignment="1">
      <alignment horizontal="center" vertical="center"/>
    </xf>
    <xf numFmtId="0" fontId="5" fillId="8" borderId="0" xfId="0" applyFont="1" applyFill="1" applyAlignment="1">
      <alignment horizontal="center" vertical="center" wrapText="1"/>
    </xf>
    <xf numFmtId="14" fontId="6" fillId="9" borderId="21" xfId="0" applyNumberFormat="1" applyFont="1" applyFill="1" applyBorder="1" applyAlignment="1">
      <alignment horizontal="center" vertical="center" wrapText="1"/>
    </xf>
    <xf numFmtId="0" fontId="5" fillId="10" borderId="0" xfId="0" applyFont="1" applyFill="1" applyAlignment="1">
      <alignment horizontal="center" vertical="center" wrapText="1"/>
    </xf>
    <xf numFmtId="0" fontId="0" fillId="0" borderId="7" xfId="0" applyBorder="1" applyAlignment="1">
      <alignment horizontal="left" vertical="center" wrapText="1"/>
    </xf>
    <xf numFmtId="0" fontId="0" fillId="0" borderId="0" xfId="0" applyAlignment="1">
      <alignment horizontal="left" vertical="center" wrapText="1"/>
    </xf>
    <xf numFmtId="0" fontId="4" fillId="0" borderId="32" xfId="0" applyFont="1" applyBorder="1" applyAlignment="1">
      <alignment horizontal="center" vertical="center"/>
    </xf>
    <xf numFmtId="0" fontId="4" fillId="0" borderId="33" xfId="0" applyFont="1" applyBorder="1" applyAlignment="1">
      <alignment horizontal="center" vertical="center"/>
    </xf>
    <xf numFmtId="14" fontId="4" fillId="7" borderId="34" xfId="0" applyNumberFormat="1" applyFont="1" applyFill="1" applyBorder="1" applyAlignment="1">
      <alignment horizontal="center" vertical="center"/>
    </xf>
    <xf numFmtId="0" fontId="9" fillId="0" borderId="0" xfId="0" applyFont="1" applyAlignment="1">
      <alignment wrapText="1"/>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left" vertical="center"/>
    </xf>
    <xf numFmtId="0" fontId="4" fillId="0" borderId="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5" xfId="0" applyFont="1" applyBorder="1" applyAlignment="1">
      <alignment horizontal="left"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left" vertical="center"/>
    </xf>
    <xf numFmtId="0" fontId="6" fillId="3" borderId="8"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8" fillId="4" borderId="0" xfId="0" applyFont="1" applyFill="1" applyAlignment="1">
      <alignment horizontal="left" vertical="center" wrapText="1"/>
    </xf>
    <xf numFmtId="0" fontId="4" fillId="0" borderId="43" xfId="0" applyFont="1" applyBorder="1" applyAlignment="1">
      <alignment horizontal="center" vertical="center"/>
    </xf>
    <xf numFmtId="14" fontId="4" fillId="0" borderId="44" xfId="0" applyNumberFormat="1" applyFont="1" applyBorder="1" applyAlignment="1">
      <alignment horizontal="center" vertical="center"/>
    </xf>
    <xf numFmtId="14" fontId="4" fillId="0" borderId="33" xfId="0" applyNumberFormat="1" applyFont="1" applyBorder="1" applyAlignment="1">
      <alignment horizontal="center" vertical="center"/>
    </xf>
    <xf numFmtId="0" fontId="0" fillId="0" borderId="0" xfId="0" applyAlignment="1">
      <alignment horizontal="justify" vertical="center" wrapText="1"/>
    </xf>
    <xf numFmtId="0" fontId="3" fillId="0" borderId="7" xfId="0" applyFont="1" applyBorder="1" applyAlignment="1">
      <alignment horizontal="left" vertical="center" wrapText="1"/>
    </xf>
    <xf numFmtId="0" fontId="9" fillId="0" borderId="7" xfId="0" applyFont="1" applyBorder="1" applyAlignment="1">
      <alignment horizontal="left" vertical="center" wrapText="1"/>
    </xf>
    <xf numFmtId="0" fontId="0" fillId="7" borderId="0" xfId="0" applyFill="1" applyAlignment="1">
      <alignment vertical="center"/>
    </xf>
    <xf numFmtId="42" fontId="9" fillId="0" borderId="7" xfId="5" applyFont="1" applyFill="1" applyBorder="1" applyAlignment="1">
      <alignment horizontal="center" vertical="center" wrapText="1"/>
    </xf>
    <xf numFmtId="42" fontId="9" fillId="0" borderId="7" xfId="3" applyFont="1" applyFill="1" applyBorder="1" applyAlignment="1">
      <alignment vertical="center" wrapText="1"/>
    </xf>
    <xf numFmtId="42" fontId="9" fillId="0" borderId="7" xfId="5" applyFont="1" applyFill="1" applyBorder="1" applyAlignment="1">
      <alignment vertical="center" wrapText="1"/>
    </xf>
    <xf numFmtId="9" fontId="9" fillId="0" borderId="7" xfId="7" applyFont="1" applyFill="1" applyBorder="1" applyAlignment="1">
      <alignment horizontal="center" vertical="center" wrapText="1"/>
    </xf>
    <xf numFmtId="42" fontId="9" fillId="0" borderId="7" xfId="3" applyFont="1" applyFill="1" applyBorder="1" applyAlignment="1">
      <alignment horizontal="center" vertical="center" wrapText="1"/>
    </xf>
    <xf numFmtId="9" fontId="9" fillId="0" borderId="7" xfId="5" applyNumberFormat="1" applyFont="1" applyFill="1" applyBorder="1" applyAlignment="1">
      <alignment vertical="center" wrapText="1"/>
    </xf>
    <xf numFmtId="9" fontId="9" fillId="0" borderId="7" xfId="4" applyFont="1" applyFill="1" applyBorder="1" applyAlignment="1">
      <alignment horizontal="center" vertical="center" wrapText="1"/>
    </xf>
    <xf numFmtId="41" fontId="9" fillId="0" borderId="7" xfId="2" applyFont="1" applyFill="1" applyBorder="1" applyAlignment="1">
      <alignment vertical="center" wrapText="1"/>
    </xf>
    <xf numFmtId="0" fontId="9" fillId="0" borderId="7" xfId="0" applyFont="1" applyBorder="1" applyAlignment="1">
      <alignment horizontal="center" vertical="center" wrapText="1"/>
    </xf>
    <xf numFmtId="14" fontId="9" fillId="0" borderId="7" xfId="0" applyNumberFormat="1" applyFont="1" applyBorder="1" applyAlignment="1">
      <alignment horizontal="right" vertical="center" wrapText="1"/>
    </xf>
    <xf numFmtId="9" fontId="9" fillId="0" borderId="7" xfId="0" applyNumberFormat="1" applyFont="1" applyBorder="1" applyAlignment="1">
      <alignment horizontal="center"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vertical="center" wrapText="1"/>
    </xf>
    <xf numFmtId="14" fontId="9" fillId="0" borderId="7" xfId="0" applyNumberFormat="1" applyFont="1" applyBorder="1" applyAlignment="1">
      <alignment vertical="center" wrapText="1"/>
    </xf>
    <xf numFmtId="0" fontId="9" fillId="0" borderId="7" xfId="0" applyFont="1" applyBorder="1" applyAlignment="1">
      <alignment horizontal="right" vertical="center" wrapText="1"/>
    </xf>
    <xf numFmtId="9" fontId="9" fillId="0" borderId="7" xfId="0" applyNumberFormat="1" applyFont="1" applyBorder="1" applyAlignment="1">
      <alignment horizontal="left" vertical="center" wrapText="1"/>
    </xf>
    <xf numFmtId="0" fontId="9" fillId="0" borderId="16" xfId="0" applyFont="1" applyBorder="1" applyAlignment="1">
      <alignment horizontal="left" vertical="center" wrapText="1"/>
    </xf>
    <xf numFmtId="0" fontId="9" fillId="0" borderId="7" xfId="0" applyFont="1" applyBorder="1" applyAlignment="1">
      <alignment horizontal="justify" vertical="center" wrapText="1"/>
    </xf>
    <xf numFmtId="0" fontId="18" fillId="0" borderId="7" xfId="0" applyFont="1" applyBorder="1" applyAlignment="1">
      <alignment horizontal="justify" vertical="center" readingOrder="1"/>
    </xf>
    <xf numFmtId="0" fontId="9" fillId="0" borderId="7" xfId="0" applyFont="1" applyBorder="1" applyAlignment="1">
      <alignment vertical="center"/>
    </xf>
    <xf numFmtId="0" fontId="9" fillId="0" borderId="7" xfId="0" applyFont="1" applyBorder="1" applyAlignment="1">
      <alignment horizontal="center" vertical="center"/>
    </xf>
    <xf numFmtId="0" fontId="9" fillId="0" borderId="7" xfId="0" applyFont="1" applyBorder="1" applyAlignment="1">
      <alignment horizontal="justify" vertical="center"/>
    </xf>
    <xf numFmtId="0" fontId="9" fillId="0" borderId="7" xfId="1" applyFont="1" applyBorder="1" applyAlignment="1">
      <alignment horizontal="left" vertical="center" wrapText="1"/>
    </xf>
    <xf numFmtId="0" fontId="9" fillId="0" borderId="7" xfId="1" applyFont="1" applyBorder="1" applyAlignment="1">
      <alignment horizontal="center" vertical="center" wrapText="1"/>
    </xf>
    <xf numFmtId="0" fontId="9" fillId="0" borderId="7" xfId="1" applyFont="1" applyBorder="1" applyAlignment="1">
      <alignment vertical="center" wrapText="1"/>
    </xf>
    <xf numFmtId="14" fontId="9" fillId="0" borderId="7" xfId="1" applyNumberFormat="1" applyFont="1" applyBorder="1" applyAlignment="1">
      <alignment horizontal="center" vertical="center" wrapText="1"/>
    </xf>
    <xf numFmtId="10" fontId="9" fillId="0" borderId="7" xfId="1" applyNumberFormat="1" applyFont="1" applyBorder="1" applyAlignment="1">
      <alignment horizontal="center" vertical="center" wrapText="1"/>
    </xf>
    <xf numFmtId="49" fontId="9" fillId="0" borderId="7" xfId="1" applyNumberFormat="1" applyFont="1" applyBorder="1" applyAlignment="1" applyProtection="1">
      <alignment horizontal="center" vertical="center" wrapText="1"/>
      <protection locked="0"/>
    </xf>
    <xf numFmtId="9" fontId="9" fillId="0" borderId="7" xfId="1" applyNumberFormat="1" applyFont="1" applyBorder="1" applyAlignment="1">
      <alignment horizontal="center" vertical="center" wrapText="1"/>
    </xf>
    <xf numFmtId="0" fontId="9" fillId="0" borderId="16" xfId="1" applyFont="1" applyBorder="1" applyAlignment="1">
      <alignment horizontal="left" vertical="center" wrapText="1"/>
    </xf>
    <xf numFmtId="9" fontId="9" fillId="0" borderId="7" xfId="0" applyNumberFormat="1" applyFont="1" applyBorder="1" applyAlignment="1">
      <alignment vertical="center" wrapText="1"/>
    </xf>
    <xf numFmtId="164" fontId="21" fillId="0" borderId="7" xfId="0" applyNumberFormat="1" applyFont="1" applyBorder="1" applyAlignment="1">
      <alignment horizontal="center" vertical="center" wrapText="1"/>
    </xf>
    <xf numFmtId="14" fontId="9" fillId="0" borderId="7" xfId="6" applyNumberFormat="1" applyBorder="1" applyAlignment="1">
      <alignment horizontal="right" vertical="center" wrapText="1"/>
    </xf>
    <xf numFmtId="0" fontId="9" fillId="0" borderId="21" xfId="0" applyFont="1" applyBorder="1" applyAlignment="1">
      <alignment vertical="center" wrapText="1"/>
    </xf>
    <xf numFmtId="0" fontId="9" fillId="0" borderId="25" xfId="0" applyFont="1" applyBorder="1" applyAlignment="1">
      <alignment vertical="center" wrapText="1"/>
    </xf>
    <xf numFmtId="14" fontId="3" fillId="0" borderId="7" xfId="0" applyNumberFormat="1" applyFont="1" applyBorder="1" applyAlignment="1">
      <alignment horizontal="right" vertical="center" wrapText="1"/>
    </xf>
    <xf numFmtId="42" fontId="3" fillId="0" borderId="7" xfId="3" applyFont="1" applyFill="1" applyBorder="1" applyAlignment="1">
      <alignment vertical="center" wrapText="1"/>
    </xf>
    <xf numFmtId="42" fontId="0" fillId="0" borderId="7" xfId="3" applyFont="1" applyFill="1" applyBorder="1" applyAlignment="1">
      <alignment vertical="center" wrapText="1"/>
    </xf>
    <xf numFmtId="14" fontId="0" fillId="0" borderId="7" xfId="0" applyNumberFormat="1" applyBorder="1" applyAlignment="1">
      <alignment horizontal="right" vertical="center" wrapText="1"/>
    </xf>
    <xf numFmtId="0" fontId="0" fillId="0" borderId="7" xfId="0" applyBorder="1" applyAlignment="1">
      <alignment horizontal="center" vertical="center" wrapText="1"/>
    </xf>
    <xf numFmtId="0" fontId="9" fillId="7" borderId="7" xfId="0" applyFont="1" applyFill="1" applyBorder="1" applyAlignment="1">
      <alignment horizontal="left" vertical="center" wrapText="1"/>
    </xf>
    <xf numFmtId="0" fontId="3" fillId="7" borderId="7" xfId="0" applyFont="1" applyFill="1" applyBorder="1" applyAlignment="1">
      <alignment horizontal="left" vertical="center" wrapText="1"/>
    </xf>
    <xf numFmtId="0" fontId="3" fillId="0" borderId="7" xfId="0" applyFont="1" applyBorder="1" applyAlignment="1">
      <alignment horizontal="center" vertical="center" wrapText="1"/>
    </xf>
    <xf numFmtId="14" fontId="23" fillId="0" borderId="7" xfId="0" applyNumberFormat="1" applyFont="1" applyBorder="1" applyAlignment="1">
      <alignment horizontal="right" vertical="center" wrapText="1"/>
    </xf>
    <xf numFmtId="0" fontId="0" fillId="0" borderId="7" xfId="0" applyBorder="1" applyAlignment="1">
      <alignment vertical="center"/>
    </xf>
    <xf numFmtId="0" fontId="24" fillId="0" borderId="5" xfId="0" applyFont="1" applyBorder="1" applyAlignment="1">
      <alignment vertical="center" wrapText="1"/>
    </xf>
    <xf numFmtId="14" fontId="0" fillId="0" borderId="7" xfId="0" applyNumberFormat="1" applyBorder="1" applyAlignment="1">
      <alignment vertical="center" wrapText="1"/>
    </xf>
    <xf numFmtId="14" fontId="0" fillId="0" borderId="21" xfId="0" applyNumberFormat="1" applyBorder="1" applyAlignment="1">
      <alignment horizontal="right" vertical="center" wrapText="1"/>
    </xf>
    <xf numFmtId="0" fontId="7" fillId="0" borderId="7" xfId="0" applyFont="1" applyBorder="1" applyAlignment="1">
      <alignment horizontal="left" vertical="center" wrapText="1"/>
    </xf>
    <xf numFmtId="0" fontId="4" fillId="0" borderId="42" xfId="0" applyFont="1" applyBorder="1" applyAlignment="1">
      <alignment horizontal="center" vertical="center"/>
    </xf>
    <xf numFmtId="0" fontId="4" fillId="0" borderId="44" xfId="0" applyFont="1" applyBorder="1" applyAlignment="1">
      <alignment horizontal="center" vertical="center"/>
    </xf>
    <xf numFmtId="0" fontId="9" fillId="0" borderId="8" xfId="0" applyFont="1" applyBorder="1" applyAlignment="1">
      <alignment horizontal="center" vertical="center"/>
    </xf>
    <xf numFmtId="0" fontId="9" fillId="0" borderId="11" xfId="0" applyFont="1" applyBorder="1" applyAlignment="1">
      <alignment horizontal="center" vertical="center"/>
    </xf>
    <xf numFmtId="0" fontId="9" fillId="0" borderId="41" xfId="0" applyFont="1" applyBorder="1" applyAlignment="1">
      <alignment horizontal="center" vertical="center"/>
    </xf>
    <xf numFmtId="0" fontId="9" fillId="0" borderId="13" xfId="0" applyFont="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14" fontId="6" fillId="9" borderId="21" xfId="0" applyNumberFormat="1" applyFont="1" applyFill="1" applyBorder="1" applyAlignment="1">
      <alignment horizontal="center" vertical="center" wrapText="1"/>
    </xf>
    <xf numFmtId="14" fontId="6" fillId="9" borderId="22" xfId="0" applyNumberFormat="1" applyFont="1" applyFill="1" applyBorder="1" applyAlignment="1">
      <alignment horizontal="center" vertical="center" wrapText="1"/>
    </xf>
    <xf numFmtId="0" fontId="6" fillId="9" borderId="7" xfId="0" applyFont="1" applyFill="1" applyBorder="1" applyAlignment="1">
      <alignment horizontal="center" vertical="center" wrapText="1"/>
    </xf>
    <xf numFmtId="0" fontId="6" fillId="9" borderId="21"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6" fillId="9" borderId="22" xfId="0" applyFont="1" applyFill="1" applyBorder="1" applyAlignment="1">
      <alignment horizontal="center" vertical="center" wrapText="1"/>
    </xf>
    <xf numFmtId="14" fontId="6" fillId="9" borderId="7" xfId="0" applyNumberFormat="1" applyFont="1" applyFill="1" applyBorder="1" applyAlignment="1">
      <alignment horizontal="center" vertical="center" wrapText="1"/>
    </xf>
    <xf numFmtId="14" fontId="6" fillId="9" borderId="25" xfId="0" applyNumberFormat="1" applyFont="1" applyFill="1" applyBorder="1" applyAlignment="1">
      <alignment horizontal="center" vertical="center" wrapText="1"/>
    </xf>
    <xf numFmtId="14" fontId="6" fillId="9" borderId="26" xfId="0" applyNumberFormat="1" applyFont="1" applyFill="1" applyBorder="1" applyAlignment="1">
      <alignment horizontal="center" vertical="center" wrapText="1"/>
    </xf>
    <xf numFmtId="14" fontId="6" fillId="9" borderId="27" xfId="0" applyNumberFormat="1" applyFont="1" applyFill="1" applyBorder="1" applyAlignment="1">
      <alignment horizontal="center" vertical="center" wrapText="1"/>
    </xf>
    <xf numFmtId="14" fontId="6" fillId="9" borderId="52" xfId="0" applyNumberFormat="1" applyFont="1" applyFill="1" applyBorder="1" applyAlignment="1">
      <alignment horizontal="center" vertical="center" wrapText="1"/>
    </xf>
    <xf numFmtId="14" fontId="6" fillId="9" borderId="5" xfId="0" applyNumberFormat="1" applyFont="1" applyFill="1" applyBorder="1" applyAlignment="1">
      <alignment horizontal="center" vertical="center" wrapText="1"/>
    </xf>
    <xf numFmtId="14" fontId="6" fillId="9" borderId="53" xfId="0" applyNumberFormat="1" applyFont="1" applyFill="1" applyBorder="1" applyAlignment="1">
      <alignment horizontal="center" vertical="center" wrapText="1"/>
    </xf>
    <xf numFmtId="14" fontId="6" fillId="9" borderId="16" xfId="0" applyNumberFormat="1" applyFont="1" applyFill="1" applyBorder="1" applyAlignment="1">
      <alignment horizontal="center" vertical="center" wrapText="1"/>
    </xf>
    <xf numFmtId="14" fontId="6" fillId="9" borderId="24" xfId="0" applyNumberFormat="1" applyFont="1" applyFill="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4" xfId="0" applyFont="1" applyBorder="1" applyAlignment="1">
      <alignment horizontal="center" vertical="center" wrapText="1"/>
    </xf>
    <xf numFmtId="0" fontId="6" fillId="9" borderId="25" xfId="0" applyFont="1" applyFill="1" applyBorder="1" applyAlignment="1">
      <alignment horizontal="center" vertical="center" wrapText="1"/>
    </xf>
    <xf numFmtId="0" fontId="6" fillId="9" borderId="26" xfId="0" applyFont="1" applyFill="1" applyBorder="1" applyAlignment="1">
      <alignment horizontal="center" vertical="center" wrapText="1"/>
    </xf>
    <xf numFmtId="0" fontId="6" fillId="9" borderId="27" xfId="0" applyFont="1" applyFill="1" applyBorder="1" applyAlignment="1">
      <alignment horizontal="center" vertical="center" wrapText="1"/>
    </xf>
    <xf numFmtId="0" fontId="6" fillId="9" borderId="52" xfId="0" applyFont="1" applyFill="1" applyBorder="1" applyAlignment="1">
      <alignment horizontal="center" vertical="center" wrapText="1"/>
    </xf>
    <xf numFmtId="0" fontId="6" fillId="9" borderId="5" xfId="0" applyFont="1" applyFill="1" applyBorder="1" applyAlignment="1">
      <alignment horizontal="center" vertical="center" wrapText="1"/>
    </xf>
    <xf numFmtId="0" fontId="6" fillId="9" borderId="53" xfId="0" applyFont="1" applyFill="1" applyBorder="1" applyAlignment="1">
      <alignment horizontal="center" vertical="center" wrapText="1"/>
    </xf>
    <xf numFmtId="0" fontId="0" fillId="0" borderId="29" xfId="0" applyBorder="1" applyAlignment="1">
      <alignment horizontal="center" vertical="center"/>
    </xf>
    <xf numFmtId="0" fontId="3" fillId="0" borderId="30" xfId="0" applyFont="1" applyBorder="1"/>
    <xf numFmtId="0" fontId="3" fillId="0" borderId="31" xfId="0" applyFont="1" applyBorder="1"/>
    <xf numFmtId="0" fontId="6" fillId="3" borderId="19" xfId="0" applyFont="1" applyFill="1" applyBorder="1" applyAlignment="1">
      <alignment horizontal="center" vertical="center" wrapText="1"/>
    </xf>
    <xf numFmtId="0" fontId="3" fillId="0" borderId="20" xfId="0" applyFont="1" applyBorder="1"/>
    <xf numFmtId="0" fontId="7" fillId="2" borderId="9" xfId="0" applyFont="1" applyFill="1" applyBorder="1" applyAlignment="1">
      <alignment horizontal="center" vertical="center" wrapText="1"/>
    </xf>
    <xf numFmtId="0" fontId="3" fillId="0" borderId="10" xfId="0" applyFont="1" applyBorder="1"/>
    <xf numFmtId="0" fontId="7" fillId="2" borderId="7" xfId="0" applyFont="1" applyFill="1" applyBorder="1" applyAlignment="1">
      <alignment horizontal="center" vertical="center" wrapText="1"/>
    </xf>
    <xf numFmtId="0" fontId="3" fillId="0" borderId="12" xfId="0" applyFont="1" applyBorder="1"/>
    <xf numFmtId="0" fontId="6" fillId="3" borderId="39"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7" fillId="2" borderId="9" xfId="0" applyFont="1" applyFill="1" applyBorder="1" applyAlignment="1">
      <alignment horizontal="justify" vertical="center" wrapText="1"/>
    </xf>
    <xf numFmtId="0" fontId="7" fillId="2" borderId="7" xfId="0" applyFont="1" applyFill="1" applyBorder="1" applyAlignment="1">
      <alignment horizontal="justify"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3" fillId="0" borderId="15" xfId="0" applyFont="1" applyBorder="1"/>
    <xf numFmtId="0" fontId="7" fillId="2" borderId="14" xfId="0" applyFont="1" applyFill="1" applyBorder="1" applyAlignment="1">
      <alignment horizontal="justify" vertical="center" wrapText="1"/>
    </xf>
    <xf numFmtId="0" fontId="0" fillId="0" borderId="16" xfId="0" applyBorder="1" applyAlignment="1" applyProtection="1">
      <alignment horizontal="left" vertical="center" wrapText="1"/>
      <protection hidden="1"/>
    </xf>
    <xf numFmtId="0" fontId="0" fillId="0" borderId="24" xfId="0" applyBorder="1" applyAlignment="1" applyProtection="1">
      <alignment horizontal="left" vertical="center" wrapText="1"/>
      <protection hidden="1"/>
    </xf>
    <xf numFmtId="0" fontId="0" fillId="0" borderId="17" xfId="0" applyBorder="1" applyAlignment="1" applyProtection="1">
      <alignment horizontal="left" vertical="center" wrapText="1"/>
      <protection hidden="1"/>
    </xf>
    <xf numFmtId="0" fontId="0" fillId="0" borderId="0" xfId="0" applyAlignment="1" applyProtection="1">
      <alignment horizontal="left" vertical="center"/>
      <protection locked="0"/>
    </xf>
    <xf numFmtId="0" fontId="4" fillId="0" borderId="1" xfId="0" applyFont="1" applyBorder="1" applyAlignment="1">
      <alignment horizontal="center" vertical="center" wrapText="1"/>
    </xf>
    <xf numFmtId="0" fontId="3" fillId="0" borderId="3" xfId="0" applyFont="1" applyBorder="1"/>
    <xf numFmtId="0" fontId="3" fillId="0" borderId="4" xfId="0" applyFont="1" applyBorder="1"/>
    <xf numFmtId="0" fontId="0" fillId="0" borderId="21" xfId="0" applyBorder="1" applyAlignment="1" applyProtection="1">
      <alignment horizontal="center"/>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13" fillId="5" borderId="16" xfId="0" applyFont="1" applyFill="1" applyBorder="1" applyAlignment="1">
      <alignment horizontal="left" vertical="center"/>
    </xf>
    <xf numFmtId="0" fontId="13" fillId="5" borderId="24" xfId="0" applyFont="1" applyFill="1" applyBorder="1" applyAlignment="1">
      <alignment horizontal="left" vertical="center"/>
    </xf>
    <xf numFmtId="0" fontId="13" fillId="5" borderId="17" xfId="0" applyFont="1" applyFill="1" applyBorder="1" applyAlignment="1">
      <alignment horizontal="left" vertical="center"/>
    </xf>
    <xf numFmtId="0" fontId="9" fillId="0" borderId="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7" xfId="0" applyFont="1" applyFill="1" applyBorder="1" applyAlignment="1">
      <alignment horizontal="center" vertical="center" wrapText="1"/>
    </xf>
    <xf numFmtId="14" fontId="9" fillId="0" borderId="7" xfId="0" applyNumberFormat="1" applyFont="1" applyFill="1" applyBorder="1" applyAlignment="1">
      <alignment horizontal="right" vertical="center" wrapText="1"/>
    </xf>
    <xf numFmtId="14" fontId="9" fillId="0" borderId="7" xfId="0" applyNumberFormat="1" applyFont="1" applyFill="1" applyBorder="1" applyAlignment="1">
      <alignment horizontal="center" vertical="center" wrapText="1"/>
    </xf>
    <xf numFmtId="0" fontId="3" fillId="0" borderId="7" xfId="0" applyFont="1" applyFill="1" applyBorder="1" applyAlignment="1">
      <alignment horizontal="left" vertical="center" wrapText="1"/>
    </xf>
    <xf numFmtId="0" fontId="9" fillId="0" borderId="21" xfId="0" applyFont="1" applyFill="1" applyBorder="1" applyAlignment="1">
      <alignment vertical="center" wrapText="1"/>
    </xf>
    <xf numFmtId="0" fontId="9" fillId="0" borderId="25" xfId="0" applyFont="1" applyFill="1" applyBorder="1" applyAlignment="1">
      <alignment vertical="center" wrapText="1"/>
    </xf>
    <xf numFmtId="0" fontId="9" fillId="0" borderId="7" xfId="0" applyFont="1" applyFill="1" applyBorder="1" applyAlignment="1">
      <alignment vertical="center" wrapText="1"/>
    </xf>
    <xf numFmtId="14" fontId="9" fillId="0" borderId="7" xfId="0" applyNumberFormat="1" applyFont="1" applyFill="1" applyBorder="1" applyAlignment="1">
      <alignment vertical="center" wrapText="1"/>
    </xf>
    <xf numFmtId="0" fontId="0" fillId="0" borderId="0" xfId="0" applyFill="1" applyAlignment="1">
      <alignment vertical="center"/>
    </xf>
    <xf numFmtId="14" fontId="9" fillId="0" borderId="7" xfId="0" applyNumberFormat="1" applyFont="1" applyFill="1" applyBorder="1" applyAlignment="1">
      <alignment vertical="center"/>
    </xf>
    <xf numFmtId="0" fontId="2" fillId="0" borderId="7" xfId="0" applyFont="1" applyFill="1" applyBorder="1" applyAlignment="1">
      <alignment horizontal="left" vertical="center" wrapText="1"/>
    </xf>
    <xf numFmtId="0" fontId="9" fillId="0" borderId="7" xfId="1" applyFont="1" applyFill="1" applyBorder="1" applyAlignment="1">
      <alignment horizontal="center" vertical="center" wrapText="1"/>
    </xf>
    <xf numFmtId="0" fontId="9" fillId="0" borderId="7" xfId="1" applyFont="1" applyFill="1" applyBorder="1" applyAlignment="1">
      <alignment horizontal="left" vertical="center" wrapText="1"/>
    </xf>
    <xf numFmtId="0" fontId="9" fillId="0" borderId="7" xfId="1" applyFont="1" applyFill="1" applyBorder="1" applyAlignment="1">
      <alignment vertical="center" wrapText="1"/>
    </xf>
    <xf numFmtId="14" fontId="9" fillId="0" borderId="7" xfId="1" applyNumberFormat="1" applyFont="1" applyFill="1" applyBorder="1" applyAlignment="1">
      <alignment horizontal="center" vertical="center" wrapText="1"/>
    </xf>
    <xf numFmtId="49" fontId="9" fillId="0" borderId="7" xfId="1" applyNumberFormat="1" applyFont="1" applyFill="1" applyBorder="1" applyAlignment="1" applyProtection="1">
      <alignment horizontal="center" vertical="center" wrapText="1"/>
      <protection locked="0"/>
    </xf>
    <xf numFmtId="14" fontId="2" fillId="0" borderId="7" xfId="0" applyNumberFormat="1" applyFont="1" applyFill="1" applyBorder="1" applyAlignment="1">
      <alignment horizontal="center" vertical="center" wrapText="1"/>
    </xf>
    <xf numFmtId="0" fontId="9" fillId="0" borderId="7" xfId="0" applyFont="1" applyFill="1" applyBorder="1" applyAlignment="1">
      <alignment vertical="center"/>
    </xf>
    <xf numFmtId="0" fontId="9" fillId="0" borderId="7" xfId="0" applyFont="1" applyFill="1" applyBorder="1" applyAlignment="1">
      <alignment horizontal="center" vertical="center"/>
    </xf>
    <xf numFmtId="0" fontId="0" fillId="0" borderId="0" xfId="0" applyFill="1" applyAlignment="1">
      <alignment horizontal="center" vertical="center"/>
    </xf>
  </cellXfs>
  <cellStyles count="8">
    <cellStyle name="Millares [0]" xfId="2" builtinId="6"/>
    <cellStyle name="Moneda [0]" xfId="3" builtinId="7"/>
    <cellStyle name="Moneda [0] 2" xfId="5" xr:uid="{C2F65B6C-BEA5-4850-BC86-F0A9354D1DE6}"/>
    <cellStyle name="Normal" xfId="0" builtinId="0"/>
    <cellStyle name="Normal 2" xfId="1" xr:uid="{0ADDFEF7-95BF-458D-98B3-4F15DBA1AA8C}"/>
    <cellStyle name="Normal 3" xfId="6" xr:uid="{74A41628-8557-4C51-8D67-CFF761C7AD15}"/>
    <cellStyle name="Porcentaje" xfId="4" builtinId="5"/>
    <cellStyle name="Porcentaje 2" xfId="7" xr:uid="{1DFAA4E1-BC1A-4050-9FBC-40BE36D6E925}"/>
  </cellStyles>
  <dxfs count="1">
    <dxf>
      <fill>
        <patternFill patternType="gray0625">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worksheet" Target="worksheets/sheet3.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190500</xdr:rowOff>
    </xdr:from>
    <xdr:to>
      <xdr:col>2</xdr:col>
      <xdr:colOff>100854</xdr:colOff>
      <xdr:row>4</xdr:row>
      <xdr:rowOff>79005</xdr:rowOff>
    </xdr:to>
    <xdr:pic>
      <xdr:nvPicPr>
        <xdr:cNvPr id="3" name="Imagen 2" descr="logo.png">
          <a:extLst>
            <a:ext uri="{FF2B5EF4-FFF2-40B4-BE49-F238E27FC236}">
              <a16:creationId xmlns:a16="http://schemas.microsoft.com/office/drawing/2014/main" id="{7483EF0D-CEE7-4845-9F0C-A72C22C7B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81000"/>
          <a:ext cx="2274795" cy="8073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211932</xdr:colOff>
      <xdr:row>1</xdr:row>
      <xdr:rowOff>116681</xdr:rowOff>
    </xdr:from>
    <xdr:to>
      <xdr:col>1</xdr:col>
      <xdr:colOff>1669257</xdr:colOff>
      <xdr:row>3</xdr:row>
      <xdr:rowOff>157676</xdr:rowOff>
    </xdr:to>
    <xdr:pic>
      <xdr:nvPicPr>
        <xdr:cNvPr id="3" name="Imagen 2" descr="logo.png">
          <a:extLst>
            <a:ext uri="{FF2B5EF4-FFF2-40B4-BE49-F238E27FC236}">
              <a16:creationId xmlns:a16="http://schemas.microsoft.com/office/drawing/2014/main" id="{AD26FEB8-7AAE-4C7C-B557-6BF0BE60B9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6" y="200025"/>
          <a:ext cx="1457325" cy="5172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228599</xdr:colOff>
      <xdr:row>0</xdr:row>
      <xdr:rowOff>95250</xdr:rowOff>
    </xdr:from>
    <xdr:to>
      <xdr:col>0</xdr:col>
      <xdr:colOff>2124074</xdr:colOff>
      <xdr:row>3</xdr:row>
      <xdr:rowOff>152400</xdr:rowOff>
    </xdr:to>
    <xdr:pic>
      <xdr:nvPicPr>
        <xdr:cNvPr id="2" name="Imagen 1">
          <a:extLst>
            <a:ext uri="{FF2B5EF4-FFF2-40B4-BE49-F238E27FC236}">
              <a16:creationId xmlns:a16="http://schemas.microsoft.com/office/drawing/2014/main" id="{E538D217-8A3C-4221-B92B-08BAD38452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599" y="95250"/>
          <a:ext cx="1895475" cy="628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eliana_rodriguez_adres_gov_co/Documents/2022/DIES/An&#225;lisis%20de%20funcion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funciones"/>
      <sheetName val="Hoja2"/>
    </sheetNames>
    <sheetDataSet>
      <sheetData sheetId="0"/>
      <sheetData sheetId="1">
        <row r="2">
          <cell r="B2" t="str">
            <v>Dirección Administrativa y Financiera</v>
          </cell>
          <cell r="C2" t="str">
            <v>1. Asistir al Director General de la ADRES en la determinación de las políticas, objetivos y estrategias relacionadas con la administración de la Entidad</v>
          </cell>
          <cell r="D2" t="str">
            <v>2. Dirigir la ejecución de los programas y actividades relacionadas con los asuntos, financieros, contables, gestión del talento humano, contratación pública, servicios administrativos, gestión documental, correspondencia y notificaciones de la Entidad,</v>
          </cell>
          <cell r="E2" t="str">
            <v>3. Implementar la política de empleo público e impartir los lineamientos para la adecuada administración del talento humano de la ADRES.</v>
          </cell>
          <cell r="F2" t="str">
            <v>4. Dirigir, programar, coordinar y ejecutar las actividades de administración de personal, seguridad industrial y relaciones laborales del personal y realizar los programas de selección, inducción, capacitación y hacer seguimiento al desempeño laboral de tos servidores de acuerdo con las políticas de la Entidad y fas normas legales vigentes establecidas sobre la materia.</v>
          </cell>
          <cell r="G2" t="str">
            <v>5. Dirigir y coordinar los estudios técnicos requeridos para modificar la estructura interna y la planta de personal de la ADRES</v>
          </cell>
          <cell r="H2" t="str">
            <v>6. Mantener actualizado el manual de funciones, requisitos y competencias de la ADRES</v>
          </cell>
          <cell r="I2" t="str">
            <v>7. Preparar y presentar en coordinación con la Dirección de Gestión de los Recursos Financieros de Salud y la Oficina Asesora de Planeación y Control de Riesgos, el Anteproyecto Anual de Presupuesto de los recursos propios para el funcionamiento de la entidad, de acuerdo con las directrices que imparta el Ministerio de Hacienda y Crédito Público, el Departamento Nacional de Planeación y el Director General de la ADRES</v>
          </cell>
          <cell r="J2" t="str">
            <v>8. Elaborar y presentar el Programa Anual de Caja (PAC) de los recursos propios del funcionamiento de la entidad, de acuerdo con las normas legales vigentes y las políticas establecidas por el Ministerio de Hacienda y Crédito Público y solicitar el PAC mensual.</v>
          </cell>
          <cell r="K2" t="str">
            <v>9. Distribuir el presupuesto de funcionamiento; coordinar y controlar la elaboración y trámite de las solicitudes de adición, modificación y traslados presupuestales; controlar la ejecución del presupuesto, y efectuar los trámites presupuestales requeridos para la ejecución de los recursos de funcionamiento de la Entidad, de conformidad con la normativa vigente.</v>
          </cell>
          <cell r="L2" t="str">
            <v>10. Llevar la contabilidad general de acuerdo con normas legales; elaborar los estados financieros de los recursos propios del funcionamiento de la Entidad; y elaborar la rendición de la cuenta anual con destino a las entidades competentes, de acuerdo con los lineamientos impartidos por dichas entidades,</v>
          </cell>
          <cell r="M2" t="str">
            <v>11. Administrar y controlar el manejo de las cuentas bancarias y caja menor que se creen en la Entidad para el manejo de los recursos de funcionamiento.</v>
          </cell>
          <cell r="N2" t="str">
            <v>12. Responder por la presentación oportuna de las declaraciones sobre información tributaria que solicite la Dirección de impuestos y Aduanas Nacionales ¿¿¿ DIAN sobre los recursos propios de funcionamiento de la Entidad*</v>
          </cell>
          <cell r="O2" t="str">
            <v>13. Elaborar los informes de ejecución presupuestal, financiera y contable requeridos por la ADRES, por la Contaduría General la Nación, por el Ministerio de Salud y Protección Social, por el Ministerio de Hacienda y Crédito Público y por los organismos de control</v>
          </cell>
          <cell r="P2" t="str">
            <v>14. Diseñar, proponer y desarrollar las estrategias, políticas y procedimientos que permitan la unidad de criterios para el suministro de la información y atención a los ciudadanos, así como la ejecución y control de los planes, programas, proyectos, procesos servicios y actividades en materia de atención al usuario y servicio al ciudadano.</v>
          </cell>
          <cell r="Q2" t="str">
            <v>15. Realizar seguimiento, ejercer control y llevar registro de las peticiones, quejas, denuncias, reclamos y sugerencias que le formulen a la entidad, realizándolos requerimientos que sean necesarios para garantizar el cumplimiento que regulan la materia y el respeto de los derechos que sobre el particular le asisten a los ciudadanos.</v>
          </cell>
          <cell r="R2" t="str">
            <v>16. Ejecutar y supervisar los procedimientos de adquisición, almacenamiento, custodia, mantenimiento y distribución de los bienes y servicios necesarios para el buen funcionamiento de la Entidad.</v>
          </cell>
          <cell r="S2" t="str">
            <v>17. Dirigir, elaborar y realizar el seguimiento a la ejecución de los planes de contratación y de adquisición de bienes y servicios, así como elaborar los contratos y su correspondiente liquidación de manera articulada con los instrumentos de planeación y presupuesto.</v>
          </cell>
          <cell r="T2" t="str">
            <v>18. Desarrollar y administrar los servicios y operaciones administrativas de servicios generales, almacén e inventarios de la Entidad</v>
          </cell>
          <cell r="U2" t="str">
            <v>19. Garantizar el aseguramiento y protección los bienes patrimoniales de la Entidad,</v>
          </cell>
          <cell r="V2" t="str">
            <v>20. Hacer seguimiento a la ejecución del Plan Anual de Adquisiciones, informando sus resultados para el ajuste o toma de acciones requeridas.</v>
          </cell>
          <cell r="W2" t="str">
            <v>21. Coordinar la prestación de los servicios de apoyo logístico a las diferentes dependencias de la Entidad.</v>
          </cell>
          <cell r="X2" t="str">
            <v>22. Realizar el inventario de bienes inmuebles, muebles y vehículos, y mantenerlo actualizado.</v>
          </cell>
          <cell r="Y2" t="str">
            <v>23. Definir y ejecutar el programa de gestión documental, archivo y correspondencia de acuerdo con la normatividad vigente en la materia.</v>
          </cell>
          <cell r="Z2" t="str">
            <v>24. Coordinar la función disciplinaria y aplicar el procedimiento con sujeción a lo establecido en la Ley 734 de 2002 0 las normas que la modifiquen o sustituyan.</v>
          </cell>
          <cell r="AA2" t="str">
            <v>25. Apoyar el desarrollo y sostenimiento del Sistema Integrado de Gestión Institucional.</v>
          </cell>
          <cell r="AB2" t="str">
            <v>26. Las demás que se le asignen y que correspondan a la naturaleza de la dependencia.</v>
          </cell>
        </row>
        <row r="3">
          <cell r="B3" t="str">
            <v>Dirección de Gestión de los Recursos Financieros de Salud</v>
          </cell>
          <cell r="C3" t="str">
            <v>1. Asistir al Director General en la determinación de las políticas, objetivos y estrategias relacionadas con la administración de los recursos financieros del SGSSS conforme a lo previsto en los artículos 66 y 67 de la Ley 1753 de 2015 y las normas que la modifiquen, adicionen o sustituyan.</v>
          </cell>
          <cell r="D3" t="str">
            <v>2. Planear, ejecutar y controlar las políticas, planes, programas y demás acciones relacionadas con la gestión y las operaciones presupuestales, contables y de tesorería de los recursos financieros del SGSSS, conforme a lo previsto en los artículos 66 y 67 de la Ley 1753 de 2015 y las normas que la modifiquen, adicionen o sustituyan.</v>
          </cell>
          <cell r="E3" t="str">
            <v>3. Elaborar y consolidar, bajo las directrices del Ministerio de Salud y Protección Social y en coordinación con las demás dependencias de la Entidad, el anteproyecto y proyecto anual de presupuesto de la Administradora de los Recursos del Sistema General de Seguridad Social en Salud ¿¿¿ ADRES en lo relacionado con los recursos en administración, así como la programación presupuestal de los mismos para aprobación de la Junta Directiva.</v>
          </cell>
          <cell r="F3" t="str">
            <v>4. Elaborar y ejecutar, en coordinación con las demás dependencias de la Entidad, el Programa Anual Mensualizado de Caja PAC, de los recursos en administración.</v>
          </cell>
          <cell r="G3" t="str">
            <v>5. Registrar y hacer seguimiento a la ejecución del presupuesto de ingresos y gastos de los recursos en administración.</v>
          </cell>
          <cell r="H3" t="str">
            <v>6. Preparar la sustentación de las modificaciones presupuestales de los recursos en administración*</v>
          </cell>
          <cell r="I3" t="str">
            <v>7. Proponer e implementar las directrices, instrucciones, conceptos y manuales técnicos para efectuar el recaudo, pago y giro de los recursos previstos en los artículos 66 y 67 de la Ley 1753 de 2015 y las normas que la modifiquen, adicionen o sustituyan.</v>
          </cell>
          <cell r="J3" t="str">
            <v>8. Efectuar el recaudo y el control de las fuentes de los recursos previstos en los artículos 66 y 67 de la Ley 1753 de 2015 y las normas que la modifiquen adicionen o sustituyan, de acuerdo con las directrices, instrucciones, conceptos y mecanismos establecidos para tal fin.</v>
          </cell>
          <cell r="K3" t="str">
            <v>9 Administrar, directamente o a través de fiducia pública o cualquier otro mecanismo financiero de administración de recursos, el portafolio de inversiones con criterios de seguridad, liquidez y rentabilidad, de acuerdo con las políticas definidas para el efecto.</v>
          </cell>
          <cell r="L3" t="str">
            <v>10. Efectuar el pago y giro de los recursos en administración, resultado del proceso de liquidación y garantías y del proceso de prestaciones excepcionales, a cargo de las dependencias de la Entidad.</v>
          </cell>
          <cell r="M3" t="str">
            <v>11. Ejecutar las operaciones financieras relacionadas con los recursos del FONSAET de acuerdo con lo establecido en la Ley 1438 de 2011, Ley 1608 de 2013 y el Decreto 2651 de 2014 y demás normas que las modifiquen, adicionen o sustituyan y los lineamientos del Ministerio de Salud y Protección Social.</v>
          </cell>
          <cell r="N3" t="str">
            <v>12. Hacer seguimiento a los registros y a los valores identificados, aclarados y reintegrados por la Entidad, en el marco del artículo 3 del Decreto Ley 1281 de 2002</v>
          </cell>
          <cell r="O3" t="str">
            <v>13 Adoptar e implementar los mecanismos de control para el recaudo, pago y giro de los recursos en administración, con el fin de evitar fraudes y pagos indebidos.</v>
          </cell>
          <cell r="P3" t="str">
            <v>14. Llevar la contabilidad y presentar los estados financieros de acuerdo con el Régimen de Contabilidad Pública, efectuar el análisis y presentar los informes establecidos o requeridos, identificando las operaciones propias de los recursos eh administración y los de propiedad de las Entidades Territoriales.</v>
          </cell>
          <cell r="Q3" t="str">
            <v>15. Realizar en coordinación con las demás dependencias, la conciliación mensual de la información financiera de los recursos en administración.</v>
          </cell>
          <cell r="R3" t="str">
            <v>16. Disponer y suministrar la información sobre las operaciones realizadas por la dependencia en los procesos a su cargo* en las condiciones y características establecidas o requeridas por el Ministerio de Salud y Protección Social y los demás organismos de seguimiento y control.</v>
          </cell>
          <cell r="S3" t="str">
            <v>17. Preparar los requerimientos funcionales para la actualización y/o ajustes a los sistemas de información que soportan los procesos a cargo de la dependencia.</v>
          </cell>
          <cell r="T3" t="str">
            <v>18. Presentar la rendición de la cuenta anual de los recursos en administración.</v>
          </cell>
          <cell r="U3" t="str">
            <v>19. Responder por la presentación oportuna de las declaraciones sobre información tributaria que solicite la Dirección de Impuestos y Aduanas Nacionales ¿¿¿ DIAN, sobre los recursos en administración.</v>
          </cell>
          <cell r="V3" t="str">
            <v>20. Atender las peticiones y consultas relacionadas con asuntos de su competencia.</v>
          </cell>
          <cell r="W3" t="str">
            <v>21. Apoyar el desarrollo y sostenimiento del Sistema Integrado de Gestión Institucional.</v>
          </cell>
          <cell r="X3" t="str">
            <v>22. Las demás que se le asignen y que correspondan a la naturaleza de la dependencia.</v>
          </cell>
        </row>
        <row r="4">
          <cell r="B4" t="str">
            <v>Dirección de Gestión de Tecnologías de Información y Comunicaciones</v>
          </cell>
          <cell r="C4" t="str">
            <v>1. Impartir los lineamientos en materia tecnológica para definir políticas, estrategias y prácticas que soporten la gestión de la entidad.</v>
          </cell>
          <cell r="D4" t="str">
            <v>2. Garantizar la aplicación de los estándares, buenas prácticas y principios para el suministro de la información a cargo de la entidad.</v>
          </cell>
          <cell r="E4" t="str">
            <v>3. Preparar el plan institucional estratégico de la entidad en materia de tecnología de la información y comunicaciones.</v>
          </cell>
          <cell r="F4" t="str">
            <v>4. 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v>
          </cell>
          <cell r="G4" t="str">
            <v>5. Gestionar y definir la metodología que la Entidad debe adoptar para la implementación de las mejores prácticas recomendadas por la Biblioteca de Infraestructura de Tecnologías de Información, para el desarrollo de la gestión y construcción de sistemas de información en la Entidad</v>
          </cell>
          <cell r="H4" t="str">
            <v>6. Gestionar los requerimientos de sistemas de información que presenten las diferentes dependencias de la Entidad, de acuerdo a la metodología establecida desde el planteamiento funcional de requerimientos hasta la definición de estándares de datos y buenas prácticas de desarrollo de software.</v>
          </cell>
          <cell r="I4" t="str">
            <v>7. Gestionar la operación, disponibilidad, continuidad y prestación de los servicios requeridos para soportar la plataforma tecnológica y de apoyo de la infraestructura de información y comunicaciones en los procesos de la Entidad*</v>
          </cell>
          <cell r="J4" t="str">
            <v>8. Gestionar y administrar la ejecución de los procesos operativos de los diferentes componentes del Sistema de Información de la Entidad y generar estadísticas e informes derivados del análisis de los sistemas de información y su desempeño y operación.</v>
          </cell>
          <cell r="K4" t="str">
            <v>9. Asesorar en la definición de los estándares de datos de los sistemas de información y de seguridad informática de competencia de la Entidad</v>
          </cell>
          <cell r="L4" t="str">
            <v>10. Impartir lineamientos tecnológicos para e! cumplimiento de estándares de seguridad, privacidad, calidad y oportunidad de la información de la Entidad y la interoperabilidad de los sistemas que la soportan, así como el intercambio permanente de información.</v>
          </cell>
          <cell r="M4" t="str">
            <v>11. Apoyar al Ministerio de Salud y Protección Social en la definición del mapa de información sectorial e institucional que permita contar de manera actualizada y completa con los procesos de producción de información del Sector y del Ministerio, en coordinación con las dependencias de la Entidad,</v>
          </cell>
          <cell r="N4" t="str">
            <v>12. Promover aplicaciones, servicios y trámites en línea para el uso de los servidores públicos, ciudadanos y otras entidades, como herramientas para una mejor gestión.</v>
          </cell>
          <cell r="O4" t="str">
            <v>13. Proponer e implementar las políticas de seguridad informática y de la plataforma tecnológica de la Entidad, definiendo los planes de contingencia y supervisando su adecuada y efectiva aplicación,</v>
          </cell>
          <cell r="P4" t="str">
            <v>14. Diseñar estrategias, instrumentos y herramientas con aplicación de tecnologías de la información y las comunicaciones para brindar de manera constante y permanente un buen servicio al ciudadano y a las entidades del Sector.</v>
          </cell>
          <cell r="Q4" t="str">
            <v>15. Gestionar y administrar los procesos de adquisición y actualización del licenciamiento, requerido para el desarrollo de las actividades de la Entidad.</v>
          </cell>
          <cell r="R4" t="str">
            <v>16. Gestionar la operación, disponibilidad, continuidad y prestación de los servicios requeridos para soportar la plataforma tecnológica y de apoyo de la infraestructura de información y comunicaciones en los procesos de 'a Entidad.</v>
          </cell>
          <cell r="S4" t="str">
            <v>17. Supervisar y realizar el seguimiento a los contratos de desarrollo de software, aplicación de metodologías y buenas prácticas, así como la ejecución de mantenimientos y controles de cambio al Sistema de Información.</v>
          </cell>
          <cell r="T4" t="str">
            <v>18. Participar en el seguimiento y evaluación de las políticas, programas e instrumentos relacionados con la información de la entidad.</v>
          </cell>
          <cell r="U4" t="str">
            <v>19. Dirigir y orientar el desarrollo de los contenidos y ambientes virtuales requeridos para et cumplimiento de las funciones y objetivos de la entidad.</v>
          </cell>
          <cell r="V4" t="str">
            <v>20. Apoyar el desarrollo y sostenimiento del Sistema Integrado de Gestión Institucional.</v>
          </cell>
          <cell r="W4" t="str">
            <v>21. Las demás que se le asignen y que correspondan a la naturaleza de la dependencia.</v>
          </cell>
        </row>
        <row r="5">
          <cell r="B5" t="str">
            <v>Dirección de Liquidaciones y Garantías</v>
          </cell>
          <cell r="C5" t="str">
            <v>1. Dirigir el proceso de compensación mediante el cual se reconoce la Unidad de Pago por Capitación-UPC, y el per-cápita de Promoción y Prevención de la Salud a las EPS del Régimen Contributivo.</v>
          </cell>
          <cell r="D5" t="str">
            <v>2. Dirigir el proceso de liquidación y reconocimiento de las prestaciones económicas a los afiliados al régimen contributivo y a los regímenes especiales y exceptuados con ingresos adicionales.</v>
          </cell>
          <cell r="E5" t="str">
            <v>3. Dirigir el proceso de liquidación y reconocimiento de la Unidad de Pago por Capitación-UPC del Régimen Subsidiado.</v>
          </cell>
          <cell r="F5" t="str">
            <v>4. Adoptar las metodologías e impartir los lineamientos para adelantar las auditorías a los procesos de compensación, liquidación y reconocimiento de las prestaciones económicas y de liquidación y reconocimiento de la Unidad de Pago por Capitación-UPC del Régimen Subsidiado.</v>
          </cell>
          <cell r="G5" t="str">
            <v>5. Impartir las directrices para la ejecución de las acciones, operaciones y mecanismos dirigidos al desarrollo de los mecanismos previstos en el artículo 41 del Decreto Ley 4107 de 2011, de acuerdo con lo establecido en la normativa vigente.</v>
          </cell>
          <cell r="H5" t="str">
            <v>6. Proponer e implementar las directrices, instrucciones, conceptos y manuales técnicos para efectuar los procesos a cargo de la Dirección de Liquidación y de Garantías y de las Subdirecciones de esta dependencia.</v>
          </cell>
          <cell r="I5" t="str">
            <v>7. Disponer y suministrar la información sobre las operaciones realizadas por la dependencia en los procesos a su cargo, en las condiciones y características establecidas o requeridas por el Ministerio de Salud y Protección Social y los demás organismos de seguimiento y control.</v>
          </cell>
          <cell r="J5" t="str">
            <v>8. Presentar los requerimientos funcionales para la actualización o ajustes a los sistemas de información que soportan los procesos a cargo de la dependencia.</v>
          </cell>
          <cell r="K5" t="str">
            <v>9. Atender las peticiones y consultas relacionadas con asuntos de su competencia.</v>
          </cell>
          <cell r="L5" t="str">
            <v>10. Apoyar el desarrollo y sostenimiento del Sistema Integrado de Gestión Institucional.</v>
          </cell>
          <cell r="M5" t="str">
            <v>11. Las demás que se le asignen y que correspondan a la naturaleza de la dependencia.</v>
          </cell>
        </row>
        <row r="6">
          <cell r="B6" t="str">
            <v>Dirección de Otras Prestaciones</v>
          </cell>
          <cell r="C6" t="str">
            <v>1. Planear, hacer seguimiento, controlar y verificar el proceso de liquidación y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D6" t="str">
            <v>2. Proponer e implementar las directrices, instrucciones, conceptos y manuales técnicos para adelantar el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E6" t="str">
            <v>3. Certificar la viabilidad del reconocimiento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v>
          </cell>
          <cell r="F6" t="str">
            <v>4. Consolidar la información de los anexos técnicos remitidos por tas entidades beneficiarias del reconocimiento y pago de otras prestaciones, relacionadas con los valores a girar a proveedores e instituciones prestadoras de servicios de salud y reportar lo pertinente a la Dirección de Gestión de los Recursos Financieros de Salud.</v>
          </cell>
          <cell r="G6" t="str">
            <v>5. Hacer seguimiento y analizar el comportamiento de los ingresos y gastos, y en general, de los recursos involucrados en los procesos y contratos que se adelanten en desarrollo del proceso de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v>
          </cell>
          <cell r="H6" t="str">
            <v>6. Prestar a la Oficina Asesora Jurídica el apoyo técnico requerido para adelantar la defensa de los intereses del Estado en los procesos judiciales y demás reclamaciones que se adelanten en el marco de las competencias de la dependencia.</v>
          </cell>
          <cell r="I6" t="str">
            <v>7. Adoptar las metodologías e impartir los lineamientos para adelantar las auditorías al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J6" t="str">
            <v>8. Adelantar la supervisión de los contratos suscritos para adelantar la auditoría integral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v>
          </cell>
          <cell r="K6" t="str">
            <v>9. Realizar, en coordinación con la Dirección de Gestión de los Recursos Financieros de Salud, el análisis y la conciliación de la información sobre las operaciones a cargo de la dependencia.</v>
          </cell>
          <cell r="L6" t="str">
            <v>10. Presentar los requerimientos funcionales para la actualización o ajustes a los sistemas de información que soportan los procesos a cargo de la dependencia.</v>
          </cell>
          <cell r="M6" t="str">
            <v>11. Disponer y suministrar la información sobre las operaciones realizadas por la dependencia en los procesos a su cargo, en las condiciones y características establecidas o requeridas por el Ministerio de Salud y Protección Social y los demás organismos de seguimiento y control.</v>
          </cell>
          <cell r="N6" t="str">
            <v>12. Atender las peticiones y consultas relacionadas con asuntos de su competencia.</v>
          </cell>
          <cell r="O6" t="str">
            <v>13. Apoyar el desarrollo y sostenimiento del Sistema Integrado de Gestión Institucional.</v>
          </cell>
          <cell r="P6" t="str">
            <v>14. Las demás que se le asignen y que correspondan a la naturaleza de la dependencia.</v>
          </cell>
        </row>
        <row r="7">
          <cell r="B7" t="str">
            <v>Oficina Asesora de Planeación y Control de Riesgos</v>
          </cell>
          <cell r="C7" t="str">
            <v>1 Dirigir, administrar y promover el desarrollo, implementación y sostenibilidad del Sistema Integrado de Planeación y Gestión de la Administradora de los Recursos del Sistema General de Seguridad Social en Salud ¿¿¿ ADRES.</v>
          </cell>
          <cell r="D7" t="str">
            <v>2. Asesorar al Director General y a las demás dependencias en la identificación, lineamientos, formulación, tratamiento y construcción del mapa de riesgos de operación de la Entidad, el cual debe incluir los riesgos de procesos, tecnológicos, legales y de corrupción.</v>
          </cell>
          <cell r="E7" t="str">
            <v>3. Diseñar la metodología para la construcción del mapa de riesgos de operación, partiendo de la identificación de los riesgos de procesos, tecnológicos, legales y de corrupción que puedan generarse en fas diferentes acciones que realiza la Entidad y efectuar su consolidación.</v>
          </cell>
          <cell r="F7" t="str">
            <v>4. Diseñar y aplicar las herramientas que permitan valorar y controlar el riesgo de operación.</v>
          </cell>
          <cell r="G7" t="str">
            <v>5. Asesorar a las dependencias de la Entidad en la identificación y prevención de los riesgos que puedan afectar el logro de sus objetivos,</v>
          </cell>
          <cell r="H7" t="str">
            <v>6. Asesorar al Director General de la ADRES y a las demás dependencias en la formulación, ejecución, seguimiento y evaluación de las políticas, planes, programas y proyectos orientados al cumplimiento de los objetivos institucionales de la Entidad</v>
          </cell>
          <cell r="I7" t="str">
            <v>7. Definir directrices, metodologías, instrumentos y cronogramas para la formulación, ejecución, seguimiento y evaluación de los planes, programas y proyectos de la ADRES.</v>
          </cell>
          <cell r="J7" t="str">
            <v>8. Elaborar, en coordinación con las dependencias de la Entidad, el Plan de Desarrollo Institucional, con sujeción al Plan Nacional de Desarrollo, los planes estratégicos y de acción, el Plan Operativo Anual y Plurianual de Inversiones, los Planes de Desarrollo Administrativo Sectorial y someterlos a aprobación del Director General de la ADRES.</v>
          </cell>
          <cell r="K7" t="str">
            <v>9. Hacer el seguimiento a la ejecución de la política y al cumplimiento de las metas de los planes, programas y proyectos de la Administradora de los Recursos del Sistema General de Seguridad Social en Salud ¿¿¿ ADRES.</v>
          </cell>
          <cell r="L7" t="str">
            <v>10. Preparar, consolidar y presentar, en coordinación con la Dirección Administrativa y Financiera y la Dirección de Gestión de los Recursos Financieros de Salud, el anteproyecto de presupuesto, así como la programación presupuestal plurianual de la Entidad, de acuerdo con las directrices que imparta el Ministerio de Hacienda y Crédito Público, el Departamento Nacional de Planeación y el Director General de la ADRES</v>
          </cell>
          <cell r="M7" t="str">
            <v>11. Establecer, conjuntamente con las dependencias de la ADRES, los indicadores para garantizar el control de gestión a los planes y actividades de la Entidad.</v>
          </cell>
          <cell r="N7" t="str">
            <v>12. Realizar, en coordinación con la Dirección Administrativa y Financiera, el seguimiento a la ejecución presupuestal de la Entidad, gestionar las modificaciones presupuestales a los proyectos de inversión y adelantar el trámite ante el Ministerio de Hacienda y Crédito Público y el Departamento Nacional de Planeación, de conformidad con el estatuto orgánico del Presupuesto y las normas que lo reglamenten.</v>
          </cell>
          <cell r="O7" t="str">
            <v>13. Hacer el seguimiento y evaluación a la gestión institucional, consolidar el informe de resultados y preparar los informes para ser presentados ante las instancias competentes.</v>
          </cell>
          <cell r="P7" t="str">
            <v>14. Estructurar, conjuntamente con las demás dependencias de la ADRES, los informes de gestión y rendición de cuentas a la ciudadanía y someterlos a aprobación del Director General.</v>
          </cell>
          <cell r="Q7" t="str">
            <v>15. Definir criterios para la realización de estudios organizacionales y planes de mejoramiento continuo.</v>
          </cell>
          <cell r="R7" t="str">
            <v>16. Orientar a las dependencias en la implementación del Sistema de Gestión de Calidad.</v>
          </cell>
          <cell r="S7" t="str">
            <v>17. Apoyar el desarrollo y sostenimiento del Sistema Integrado de Gestión Institucional.</v>
          </cell>
          <cell r="T7" t="str">
            <v>18. Diseñar, coordinar y administrar la gestión del riesgo en las diferentes dependencias o procesos de la Entidad con la periodicidad y la oportunidad requeridas.</v>
          </cell>
          <cell r="U7" t="str">
            <v>19. Las demás que se le asignen y que correspondan a la naturaleza de la dependencia.</v>
          </cell>
        </row>
        <row r="8">
          <cell r="B8" t="str">
            <v>Oficina Asesora Jurídica</v>
          </cell>
          <cell r="C8" t="str">
            <v>1. Asesorar al despacho del Director General de la ADRES y a las demás dependencias de la Entidad en los asuntos jurídicos de competencia de la misma.</v>
          </cell>
          <cell r="D8" t="str">
            <v>2. Representar judicial y extrajudicialmente a la ADRES en los procesos judiciales y procedimientos administrativos en los cuales sea parte o tercero interesado, previo otorgamiento de poder o delegación del Director General la ADRES.</v>
          </cell>
          <cell r="E8" t="str">
            <v>3. Ejercer vigilancia sobre la actuación de los abogados externos que excepcionalmente contrate la ADRES para defender sus intereses.</v>
          </cell>
          <cell r="F8" t="str">
            <v>4. Ejercer la facultad del cobro coactivo de conformidad con la normativa vigente sobre la materia,</v>
          </cell>
          <cell r="G8" t="str">
            <v>5. Coordinar y tramitar los recursos, revocatorias directas y en general las actuaciones jurídicas relacionadas con las funciones de la Entidad, que no correspondan a otras dependencias.</v>
          </cell>
          <cell r="H8" t="str">
            <v>6. Dirigir la interpretación y definir los criterios de aplicación de las normas relacionadas con la misión y fa gestión institucional.</v>
          </cell>
          <cell r="I8" t="str">
            <v>7. Estudiar, conceptuar y/o elaborar los proyectos de actos administrativos necesarios para la gestión de la Entidad, coordinar la notificación de los mismos, en los casos en que se requiera, y llevar el registro, numeración y archivo de toda la producción normativa de la Entidad.</v>
          </cell>
          <cell r="J8" t="str">
            <v>8. Atender y resolver las consultas y peticiones de carácter jurídico elevadas a ADRES y por las diferentes dependencias de la Entidad.</v>
          </cell>
          <cell r="K8" t="str">
            <v>9. Atender y resolver las acciones de tutela, de grupo, cumplimiento y populares y demás acciones constitucionales en las que se haga parte o tenga interés la ADRES.</v>
          </cell>
          <cell r="L8" t="str">
            <v>10. Recopilar y mantener actualizada la información de las normas constitucionales, legales y reglamentarias y la jurisprudencia relacionada con las competencias, misión institucional, objetivos y funciones de la ADRES.</v>
          </cell>
          <cell r="M8" t="str">
            <v>11. Establecer estrategias de prevención de daño antijurídico y participar en la definición de los mapas de riesgo jurídicos de la Entidad.</v>
          </cell>
          <cell r="N8" t="str">
            <v>12. Apoyar el desarrollo y sostenimiento del Sistema Integrado de Gestión Institucional.</v>
          </cell>
          <cell r="O8" t="str">
            <v>13. Las demás que se le asignen y que correspondan a la naturaleza de la dependencia.</v>
          </cell>
        </row>
        <row r="9">
          <cell r="B9" t="str">
            <v>Oficina de Control Interno</v>
          </cell>
          <cell r="C9" t="str">
            <v>1. Planear, dirigir y organizar la verificación y evaluación del Sistema de Control Interno de la Administradora de los Recursos del Sistema General de Seguridad Social en Salud ADRES.</v>
          </cell>
          <cell r="D9" t="str">
            <v>2. Verificar que el Sistema de Control Interno esté formalmente establecido dentro de la ADRES y que su ejercicio sea intrínseco al desarrollo de las funciones de todos los cargos, y en particular de aquellos que tengan responsabilidad de mando.</v>
          </cell>
          <cell r="E9" t="str">
            <v>3. Verificar que los controles definidos para los procesos y actividades que desarrolla la ADRES se cumplan por parte de los responsables de su ejecución.</v>
          </cell>
          <cell r="F9" t="str">
            <v>4. Verificar que los controles asociados con todas y cada una de las actividades de la ADRES estén adecuadamente definidos, sean apropiados y se mejoren permanentemente.</v>
          </cell>
          <cell r="G9" t="str">
            <v>5. Velar por el cumplimiento de las leyes, normas, políticas, procedimientos, planes, programas, proyectos y metas de la ADRES y recomendar los ajustes necesarios.</v>
          </cell>
          <cell r="H9" t="str">
            <v>6. Servir de apoyo a los directivos en el proceso de toma de decisiones, para obtener resultados esperados en los sistemas de Control Interno de la entidad.</v>
          </cell>
          <cell r="I9" t="str">
            <v>7. Verificar los procesos relacionados con el manejo de los recursos, bienes y los sistemas de información de la Administradora de los Recursos del Sistema General de Seguridad Social en Salud ¿¿¿ ADRES y recomendar los correctivos que sean necesarios.</v>
          </cell>
          <cell r="J9" t="str">
            <v>8. Fomentar una cultura del autocontrol que contribuya al mejoramiento continuo en el cumplimiento de la misión institucional.</v>
          </cell>
          <cell r="K9" t="str">
            <v>9. Evaluar y verificar la aplicación de los mecanismos de participación ciudadana que diseñe la ADRES en desarrollo del mandato Constitucional y legal,</v>
          </cell>
          <cell r="L9" t="str">
            <v>10. Mantener permanentemente informados a los directivos acerca del estado del control interno dentro de la ADRES, dando cuenta de las debilidades detectadas y de las fallas en su cumplimiento.</v>
          </cell>
          <cell r="M9" t="str">
            <v>11. Verificar que se implementen las medidas de mejora a que haya lugar.</v>
          </cell>
          <cell r="N9" t="str">
            <v>12. Publicar un informe pormenorizado del estado del control interno de la ADRES en la página web, de acuerdo con la Ley 1474 de 201 1 y en las normas que la modifiquen o adicionen.</v>
          </cell>
          <cell r="O9" t="str">
            <v>13. Asesorar y aconsejar a las dependencias de la ADRES en la adopción de acciones de mejoramiento e indicadores que surjan de las recomendaciones de los entes externos de control,</v>
          </cell>
          <cell r="P9" t="str">
            <v>14. Vigilar a las dependencias encargadas de recibir, tramitar y resolver las quejas, sugerencias, reclamos y denuncias que los ciudadanos formulen y que se relacionen con el cumplimiento de la misión de la Entidad y rendir al Director General de la ADRES un informe semestral.</v>
          </cell>
          <cell r="Q9" t="str">
            <v>15. Poner en conocimiento de los organismos competentes, la comisión de hechos presuntamente irregulares de los que conozca en desarrollo de sus funciones.</v>
          </cell>
          <cell r="R9" t="str">
            <v>16. Asesorar al Director General de la ADRES en las relaciones institucionales y funcionales con los organismos de control.</v>
          </cell>
          <cell r="S9" t="str">
            <v>17. Actuar como interlocutor frente a los organismos de control en desarrollo de las auditorías que los mismos practiquen sobre la Entidad, y en la recepción coordinación, preparación y entrega de cualquier información a cualquier entidad que lo requiera.</v>
          </cell>
          <cell r="T9" t="str">
            <v>18. Liderar y asesorar a las dependencias de la Entidad en la identificación y prevención de los riesgos que puedan afectar el logro de sus objetivos.</v>
          </cell>
          <cell r="U9" t="str">
            <v>19. Apoyar a la Oficina Asesora de Planeación y Control de Riesgos en la identificación y prevención de los riesgos que puedan afectar el logro de los objetivos de la Entidad.</v>
          </cell>
          <cell r="V9" t="str">
            <v>20. Monitorear permanentemente la gestión del riesgo de operación y la efectividad de los controles establecidos, así como realizar la revisión periódica del mapa de riesgos de operación y solicitar a la Oficina Asesora de Planeación y Control de Riesgos realizar los ajustes respectivos.</v>
          </cell>
          <cell r="W9" t="str">
            <v>21. Apoyar el desarrollo, sostenimiento y mejoramiento continuo del Sistema Integrado de Gestión Institucional, supervisar su efectividad y la observancia de sus recomendaciones.</v>
          </cell>
          <cell r="X9" t="str">
            <v>22. Desarrollar programas de auditoría de conformidad con la naturaleza objeto de evaluación y formular las observaciones y recomendaciones pertinentes.</v>
          </cell>
          <cell r="Y9" t="str">
            <v>23. Las demás que se le asignen y que correspondan a la naturaleza de la dependencia.</v>
          </cell>
        </row>
      </sheetData>
    </sheetDataSet>
  </externalBook>
</externalLink>
</file>

<file path=xl/persons/person.xml><?xml version="1.0" encoding="utf-8"?>
<personList xmlns="http://schemas.microsoft.com/office/spreadsheetml/2018/threadedcomments" xmlns:x="http://schemas.openxmlformats.org/spreadsheetml/2006/main">
  <person displayName="J.Fabian Vaca C" id="{55669432-5F53-4A8B-8584-481417354632}" userId="722dad360afa57f3" providerId="Windows Live"/>
  <person displayName="Ingrid Carola Amaya Moreno" id="{5046C020-5139-4A54-A5BE-1A77B3473208}" userId="S::Ingrid.Amaya@adres.gov.co::23f1a6b6-4e4e-48da-9cb1-94d471b1d3b1" providerId="AD"/>
  <person displayName="Fernando Jose Velasquez Avila" id="{78847A54-C457-4A8C-BBD9-D50381964488}" userId="S::Fernando.Velasquez@adres.gov.co::7a9fdcf5-42fa-46db-9d45-f7a196a138e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K78" dT="2023-11-28T15:29:54.58" personId="{78847A54-C457-4A8C-BBD9-D50381964488}" id="{BD11CD51-5B60-4821-B405-AC1A414EF712}">
    <text>Se sugiere: Revisar,analizar el material propuesto por la Dirección Administrativa y Financiera del lenguaje incluyentes  para realizar la respectiva  publicación en la página web.</text>
  </threadedComment>
  <threadedComment ref="R203" dT="2023-11-21T15:19:11.20" personId="{5046C020-5139-4A54-A5BE-1A77B3473208}" id="{41E1E34A-EADC-447B-B4CD-789DE4C36F8B}">
    <text>5 dh de revisión, ajustes y aprobación</text>
  </threadedComment>
  <threadedComment ref="E232" dT="2023-11-23T20:36:30.41" personId="{55669432-5F53-4A8B-8584-481417354632}" id="{B6D1AB94-80C3-4D7C-B295-64E62B755EB4}">
    <text xml:space="preserve">4.2.1. Levantamiento de los flujos de información 
Los flujos de información describen cómo la información se va moviendo a través de los procesos, sistemas de información o fuentes de almacenamiento </text>
  </threadedComment>
  <threadedComment ref="L232" dT="2023-11-24T19:44:21.29" personId="{55669432-5F53-4A8B-8584-481417354632}" id="{89693946-B02D-4066-B4BD-C733B2536C41}">
    <text>Actividades entre dos personas y en espera lograr 3 para atender Gob Datos</text>
  </threadedComment>
  <threadedComment ref="E233" dT="2023-11-23T20:36:30.41" personId="{55669432-5F53-4A8B-8584-481417354632}" id="{1163F75B-944D-4B55-AD93-405A860E3D35}">
    <text xml:space="preserve">4.2.1. Levantamiento de los flujos de información 
Los flujos de información describen cómo la información se va moviendo a través de los procesos, sistemas de información o fuentes de almacenamiento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adres.pensemos.com/suiteve/pln/pln;jsessionid=C65A5904639725AFBCDC12EEA71540A2?soa=40&amp;mdl=pln&amp;float=t&amp;plnId=213&amp;id=26037"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63DD-1589-4DDD-8884-1A2B66A9D3BA}">
  <dimension ref="A2:AA40"/>
  <sheetViews>
    <sheetView showGridLines="0" workbookViewId="0">
      <selection sqref="A1:XFD1048576"/>
    </sheetView>
  </sheetViews>
  <sheetFormatPr baseColWidth="10" defaultColWidth="11" defaultRowHeight="15" x14ac:dyDescent="0.25"/>
  <cols>
    <col min="1" max="16384" width="11" style="13"/>
  </cols>
  <sheetData>
    <row r="2" spans="1:27" x14ac:dyDescent="0.25">
      <c r="A2" s="14" t="s">
        <v>0</v>
      </c>
      <c r="B2" s="13" t="s">
        <v>1</v>
      </c>
      <c r="C2" s="13" t="s">
        <v>2</v>
      </c>
      <c r="D2" s="13" t="s">
        <v>3</v>
      </c>
      <c r="E2" s="13" t="s">
        <v>4</v>
      </c>
      <c r="F2" s="13" t="s">
        <v>5</v>
      </c>
      <c r="G2" s="13" t="s">
        <v>6</v>
      </c>
      <c r="H2" s="13" t="s">
        <v>7</v>
      </c>
      <c r="I2" s="13" t="s">
        <v>8</v>
      </c>
      <c r="J2" s="13" t="s">
        <v>9</v>
      </c>
      <c r="K2" s="13" t="s">
        <v>10</v>
      </c>
      <c r="L2" s="13" t="s">
        <v>11</v>
      </c>
      <c r="M2" s="13" t="s">
        <v>12</v>
      </c>
      <c r="N2" s="13" t="s">
        <v>13</v>
      </c>
      <c r="O2" s="13" t="s">
        <v>14</v>
      </c>
      <c r="P2" s="13" t="s">
        <v>15</v>
      </c>
      <c r="Q2" s="13" t="s">
        <v>16</v>
      </c>
      <c r="R2" s="13" t="s">
        <v>17</v>
      </c>
      <c r="S2" s="13" t="s">
        <v>18</v>
      </c>
      <c r="T2" s="13" t="s">
        <v>19</v>
      </c>
      <c r="U2" s="13" t="s">
        <v>20</v>
      </c>
      <c r="V2" s="13" t="s">
        <v>21</v>
      </c>
      <c r="W2" s="13" t="s">
        <v>22</v>
      </c>
      <c r="X2" s="13" t="s">
        <v>23</v>
      </c>
      <c r="Y2" s="13" t="s">
        <v>24</v>
      </c>
      <c r="Z2" s="13" t="s">
        <v>25</v>
      </c>
      <c r="AA2" s="13" t="s">
        <v>26</v>
      </c>
    </row>
    <row r="3" spans="1:27" x14ac:dyDescent="0.25">
      <c r="A3" s="14" t="s">
        <v>27</v>
      </c>
      <c r="B3" s="13" t="s">
        <v>28</v>
      </c>
      <c r="C3" s="13" t="s">
        <v>29</v>
      </c>
      <c r="D3" s="13" t="s">
        <v>30</v>
      </c>
      <c r="E3" s="13" t="s">
        <v>31</v>
      </c>
      <c r="F3" s="13" t="s">
        <v>32</v>
      </c>
      <c r="G3" s="13" t="s">
        <v>33</v>
      </c>
      <c r="H3" s="13" t="s">
        <v>34</v>
      </c>
      <c r="I3" s="13" t="s">
        <v>35</v>
      </c>
      <c r="J3" s="13" t="s">
        <v>36</v>
      </c>
      <c r="K3" s="13" t="s">
        <v>37</v>
      </c>
      <c r="L3" s="13" t="s">
        <v>38</v>
      </c>
      <c r="M3" s="13" t="s">
        <v>39</v>
      </c>
      <c r="N3" s="13" t="s">
        <v>40</v>
      </c>
      <c r="O3" s="13" t="s">
        <v>41</v>
      </c>
      <c r="P3" s="13" t="s">
        <v>42</v>
      </c>
      <c r="Q3" s="13" t="s">
        <v>43</v>
      </c>
      <c r="R3" s="13" t="s">
        <v>44</v>
      </c>
      <c r="S3" s="13" t="s">
        <v>45</v>
      </c>
      <c r="T3" s="13" t="s">
        <v>46</v>
      </c>
      <c r="U3" s="13" t="s">
        <v>47</v>
      </c>
      <c r="V3" s="13" t="s">
        <v>48</v>
      </c>
      <c r="W3" s="13" t="s">
        <v>49</v>
      </c>
    </row>
    <row r="4" spans="1:27" x14ac:dyDescent="0.25">
      <c r="A4" s="14" t="s">
        <v>50</v>
      </c>
      <c r="B4" s="13" t="s">
        <v>51</v>
      </c>
      <c r="C4" s="13" t="s">
        <v>52</v>
      </c>
      <c r="D4" s="13" t="s">
        <v>53</v>
      </c>
      <c r="E4" s="13" t="s">
        <v>54</v>
      </c>
      <c r="F4" s="13" t="s">
        <v>55</v>
      </c>
      <c r="G4" s="13" t="s">
        <v>56</v>
      </c>
      <c r="H4" s="13" t="s">
        <v>57</v>
      </c>
      <c r="I4" s="13" t="s">
        <v>58</v>
      </c>
      <c r="J4" s="13" t="s">
        <v>59</v>
      </c>
      <c r="K4" s="13" t="s">
        <v>60</v>
      </c>
      <c r="L4" s="13" t="s">
        <v>61</v>
      </c>
      <c r="M4" s="13" t="s">
        <v>62</v>
      </c>
      <c r="N4" s="13" t="s">
        <v>63</v>
      </c>
      <c r="O4" s="13" t="s">
        <v>64</v>
      </c>
      <c r="P4" s="13" t="s">
        <v>65</v>
      </c>
      <c r="Q4" s="13" t="s">
        <v>66</v>
      </c>
      <c r="R4" s="13" t="s">
        <v>67</v>
      </c>
      <c r="S4" s="13" t="s">
        <v>68</v>
      </c>
      <c r="T4" s="13" t="s">
        <v>69</v>
      </c>
      <c r="U4" s="13" t="s">
        <v>70</v>
      </c>
      <c r="V4" s="13" t="s">
        <v>71</v>
      </c>
    </row>
    <row r="5" spans="1:27" x14ac:dyDescent="0.25">
      <c r="A5" s="14" t="s">
        <v>72</v>
      </c>
      <c r="B5" s="13" t="s">
        <v>73</v>
      </c>
      <c r="C5" s="13" t="s">
        <v>74</v>
      </c>
      <c r="D5" s="13" t="s">
        <v>75</v>
      </c>
      <c r="E5" s="13" t="s">
        <v>76</v>
      </c>
      <c r="F5" s="13" t="s">
        <v>77</v>
      </c>
      <c r="G5" s="13" t="s">
        <v>78</v>
      </c>
      <c r="H5" s="13" t="s">
        <v>79</v>
      </c>
      <c r="I5" s="13" t="s">
        <v>80</v>
      </c>
      <c r="J5" s="13" t="s">
        <v>81</v>
      </c>
      <c r="K5" s="13" t="s">
        <v>82</v>
      </c>
      <c r="L5" s="13" t="s">
        <v>83</v>
      </c>
    </row>
    <row r="6" spans="1:27" x14ac:dyDescent="0.25">
      <c r="A6" s="14" t="s">
        <v>84</v>
      </c>
      <c r="B6" s="13" t="s">
        <v>85</v>
      </c>
      <c r="C6" s="13" t="s">
        <v>86</v>
      </c>
      <c r="D6" s="13" t="s">
        <v>87</v>
      </c>
      <c r="E6" s="13" t="s">
        <v>88</v>
      </c>
      <c r="F6" s="13" t="s">
        <v>89</v>
      </c>
      <c r="G6" s="13" t="s">
        <v>90</v>
      </c>
      <c r="H6" s="13" t="s">
        <v>91</v>
      </c>
      <c r="I6" s="13" t="s">
        <v>92</v>
      </c>
      <c r="J6" s="13" t="s">
        <v>93</v>
      </c>
      <c r="K6" s="13" t="s">
        <v>94</v>
      </c>
      <c r="L6" s="13" t="s">
        <v>95</v>
      </c>
      <c r="M6" s="13" t="s">
        <v>96</v>
      </c>
      <c r="N6" s="13" t="s">
        <v>97</v>
      </c>
      <c r="O6" s="13" t="s">
        <v>98</v>
      </c>
    </row>
    <row r="7" spans="1:27" x14ac:dyDescent="0.25">
      <c r="A7" s="14" t="s">
        <v>99</v>
      </c>
      <c r="B7" s="13" t="s">
        <v>100</v>
      </c>
      <c r="C7" s="13" t="s">
        <v>101</v>
      </c>
      <c r="D7" s="13" t="s">
        <v>102</v>
      </c>
      <c r="E7" s="13" t="s">
        <v>103</v>
      </c>
      <c r="F7" s="13" t="s">
        <v>104</v>
      </c>
      <c r="G7" s="13" t="s">
        <v>105</v>
      </c>
      <c r="H7" s="13" t="s">
        <v>106</v>
      </c>
      <c r="I7" s="13" t="s">
        <v>107</v>
      </c>
      <c r="J7" s="13" t="s">
        <v>108</v>
      </c>
      <c r="K7" s="13" t="s">
        <v>109</v>
      </c>
      <c r="L7" s="13" t="s">
        <v>110</v>
      </c>
      <c r="M7" s="13" t="s">
        <v>111</v>
      </c>
      <c r="N7" s="13" t="s">
        <v>112</v>
      </c>
      <c r="O7" s="13" t="s">
        <v>113</v>
      </c>
      <c r="P7" s="13" t="s">
        <v>114</v>
      </c>
      <c r="Q7" s="13" t="s">
        <v>115</v>
      </c>
      <c r="R7" s="13" t="s">
        <v>116</v>
      </c>
      <c r="S7" s="13" t="s">
        <v>117</v>
      </c>
      <c r="T7" s="13" t="s">
        <v>118</v>
      </c>
    </row>
    <row r="8" spans="1:27" x14ac:dyDescent="0.25">
      <c r="A8" s="14" t="s">
        <v>119</v>
      </c>
      <c r="B8" s="13" t="s">
        <v>120</v>
      </c>
      <c r="C8" s="13" t="s">
        <v>121</v>
      </c>
      <c r="D8" s="13" t="s">
        <v>122</v>
      </c>
      <c r="E8" s="13" t="s">
        <v>123</v>
      </c>
      <c r="F8" s="13" t="s">
        <v>124</v>
      </c>
      <c r="G8" s="13" t="s">
        <v>125</v>
      </c>
      <c r="H8" s="13" t="s">
        <v>126</v>
      </c>
      <c r="I8" s="13" t="s">
        <v>127</v>
      </c>
      <c r="J8" s="13" t="s">
        <v>128</v>
      </c>
      <c r="K8" s="13" t="s">
        <v>129</v>
      </c>
      <c r="L8" s="13" t="s">
        <v>130</v>
      </c>
      <c r="M8" s="13" t="s">
        <v>131</v>
      </c>
      <c r="N8" s="13" t="s">
        <v>132</v>
      </c>
    </row>
    <row r="9" spans="1:27" x14ac:dyDescent="0.25">
      <c r="A9" s="14" t="s">
        <v>133</v>
      </c>
      <c r="B9" s="13" t="s">
        <v>134</v>
      </c>
      <c r="C9" s="13" t="s">
        <v>135</v>
      </c>
      <c r="D9" s="13" t="s">
        <v>136</v>
      </c>
      <c r="E9" s="13" t="s">
        <v>137</v>
      </c>
      <c r="F9" s="13" t="s">
        <v>138</v>
      </c>
      <c r="G9" s="13" t="s">
        <v>139</v>
      </c>
      <c r="H9" s="13" t="s">
        <v>140</v>
      </c>
      <c r="I9" s="13" t="s">
        <v>141</v>
      </c>
      <c r="J9" s="13" t="s">
        <v>142</v>
      </c>
      <c r="K9" s="13" t="s">
        <v>143</v>
      </c>
      <c r="L9" s="13" t="s">
        <v>144</v>
      </c>
      <c r="M9" s="13" t="s">
        <v>145</v>
      </c>
      <c r="N9" s="13" t="s">
        <v>146</v>
      </c>
      <c r="O9" s="13" t="s">
        <v>147</v>
      </c>
      <c r="P9" s="13" t="s">
        <v>148</v>
      </c>
      <c r="Q9" s="13" t="s">
        <v>149</v>
      </c>
      <c r="R9" s="13" t="s">
        <v>150</v>
      </c>
      <c r="S9" s="13" t="s">
        <v>151</v>
      </c>
      <c r="T9" s="13" t="s">
        <v>152</v>
      </c>
      <c r="U9" s="13" t="s">
        <v>153</v>
      </c>
      <c r="V9" s="13" t="s">
        <v>154</v>
      </c>
      <c r="W9" s="13" t="s">
        <v>155</v>
      </c>
      <c r="X9" s="13" t="s">
        <v>156</v>
      </c>
    </row>
    <row r="14" spans="1:27" x14ac:dyDescent="0.25">
      <c r="B14" s="18" t="s">
        <v>0</v>
      </c>
      <c r="C14" s="18" t="s">
        <v>27</v>
      </c>
      <c r="D14" s="18" t="s">
        <v>50</v>
      </c>
      <c r="E14" s="18" t="s">
        <v>72</v>
      </c>
      <c r="F14" s="18" t="s">
        <v>84</v>
      </c>
      <c r="G14" s="18" t="s">
        <v>99</v>
      </c>
      <c r="H14" s="18" t="s">
        <v>119</v>
      </c>
      <c r="I14" s="18" t="s">
        <v>133</v>
      </c>
      <c r="J14" s="19"/>
    </row>
    <row r="15" spans="1:27" x14ac:dyDescent="0.25">
      <c r="B15" s="19" t="s">
        <v>1</v>
      </c>
      <c r="C15" s="19" t="s">
        <v>28</v>
      </c>
      <c r="D15" s="19" t="s">
        <v>51</v>
      </c>
      <c r="E15" s="19" t="s">
        <v>73</v>
      </c>
      <c r="F15" s="19" t="s">
        <v>85</v>
      </c>
      <c r="G15" s="19" t="s">
        <v>100</v>
      </c>
      <c r="H15" s="19" t="s">
        <v>120</v>
      </c>
      <c r="I15" s="19" t="s">
        <v>134</v>
      </c>
      <c r="J15" s="19"/>
    </row>
    <row r="16" spans="1:27" x14ac:dyDescent="0.25">
      <c r="B16" s="19" t="s">
        <v>2</v>
      </c>
      <c r="C16" s="19" t="s">
        <v>29</v>
      </c>
      <c r="D16" s="19" t="s">
        <v>52</v>
      </c>
      <c r="E16" s="19" t="s">
        <v>74</v>
      </c>
      <c r="F16" s="19" t="s">
        <v>86</v>
      </c>
      <c r="G16" s="19" t="s">
        <v>101</v>
      </c>
      <c r="H16" s="19" t="s">
        <v>121</v>
      </c>
      <c r="I16" s="19" t="s">
        <v>135</v>
      </c>
      <c r="J16" s="19"/>
    </row>
    <row r="17" spans="2:10" x14ac:dyDescent="0.25">
      <c r="B17" s="19" t="s">
        <v>3</v>
      </c>
      <c r="C17" s="19" t="s">
        <v>30</v>
      </c>
      <c r="D17" s="19" t="s">
        <v>53</v>
      </c>
      <c r="E17" s="19" t="s">
        <v>75</v>
      </c>
      <c r="F17" s="19" t="s">
        <v>87</v>
      </c>
      <c r="G17" s="19" t="s">
        <v>102</v>
      </c>
      <c r="H17" s="19" t="s">
        <v>122</v>
      </c>
      <c r="I17" s="19" t="s">
        <v>136</v>
      </c>
      <c r="J17" s="19"/>
    </row>
    <row r="18" spans="2:10" x14ac:dyDescent="0.25">
      <c r="B18" s="19" t="s">
        <v>4</v>
      </c>
      <c r="C18" s="19" t="s">
        <v>31</v>
      </c>
      <c r="D18" s="19" t="s">
        <v>54</v>
      </c>
      <c r="E18" s="19" t="s">
        <v>76</v>
      </c>
      <c r="F18" s="19" t="s">
        <v>88</v>
      </c>
      <c r="G18" s="19" t="s">
        <v>103</v>
      </c>
      <c r="H18" s="19" t="s">
        <v>123</v>
      </c>
      <c r="I18" s="19" t="s">
        <v>137</v>
      </c>
      <c r="J18" s="19"/>
    </row>
    <row r="19" spans="2:10" x14ac:dyDescent="0.25">
      <c r="B19" s="19" t="s">
        <v>5</v>
      </c>
      <c r="C19" s="19" t="s">
        <v>32</v>
      </c>
      <c r="D19" s="19" t="s">
        <v>55</v>
      </c>
      <c r="E19" s="19" t="s">
        <v>77</v>
      </c>
      <c r="F19" s="19" t="s">
        <v>89</v>
      </c>
      <c r="G19" s="19" t="s">
        <v>104</v>
      </c>
      <c r="H19" s="19" t="s">
        <v>124</v>
      </c>
      <c r="I19" s="19" t="s">
        <v>138</v>
      </c>
      <c r="J19" s="19"/>
    </row>
    <row r="20" spans="2:10" x14ac:dyDescent="0.25">
      <c r="B20" s="19" t="s">
        <v>6</v>
      </c>
      <c r="C20" s="19" t="s">
        <v>33</v>
      </c>
      <c r="D20" s="19" t="s">
        <v>56</v>
      </c>
      <c r="E20" s="19" t="s">
        <v>78</v>
      </c>
      <c r="F20" s="19" t="s">
        <v>90</v>
      </c>
      <c r="G20" s="19" t="s">
        <v>105</v>
      </c>
      <c r="H20" s="19" t="s">
        <v>125</v>
      </c>
      <c r="I20" s="19" t="s">
        <v>139</v>
      </c>
      <c r="J20" s="19"/>
    </row>
    <row r="21" spans="2:10" x14ac:dyDescent="0.25">
      <c r="B21" s="19" t="s">
        <v>7</v>
      </c>
      <c r="C21" s="19" t="s">
        <v>34</v>
      </c>
      <c r="D21" s="19" t="s">
        <v>57</v>
      </c>
      <c r="E21" s="19" t="s">
        <v>79</v>
      </c>
      <c r="F21" s="19" t="s">
        <v>91</v>
      </c>
      <c r="G21" s="19" t="s">
        <v>106</v>
      </c>
      <c r="H21" s="19" t="s">
        <v>126</v>
      </c>
      <c r="I21" s="19" t="s">
        <v>140</v>
      </c>
      <c r="J21" s="19"/>
    </row>
    <row r="22" spans="2:10" x14ac:dyDescent="0.25">
      <c r="B22" s="19" t="s">
        <v>8</v>
      </c>
      <c r="C22" s="19" t="s">
        <v>35</v>
      </c>
      <c r="D22" s="19" t="s">
        <v>58</v>
      </c>
      <c r="E22" s="19" t="s">
        <v>80</v>
      </c>
      <c r="F22" s="19" t="s">
        <v>92</v>
      </c>
      <c r="G22" s="19" t="s">
        <v>107</v>
      </c>
      <c r="H22" s="19" t="s">
        <v>127</v>
      </c>
      <c r="I22" s="19" t="s">
        <v>141</v>
      </c>
      <c r="J22" s="19"/>
    </row>
    <row r="23" spans="2:10" x14ac:dyDescent="0.25">
      <c r="B23" s="19" t="s">
        <v>9</v>
      </c>
      <c r="C23" s="19" t="s">
        <v>36</v>
      </c>
      <c r="D23" s="19" t="s">
        <v>59</v>
      </c>
      <c r="E23" s="19" t="s">
        <v>81</v>
      </c>
      <c r="F23" s="19" t="s">
        <v>93</v>
      </c>
      <c r="G23" s="19" t="s">
        <v>108</v>
      </c>
      <c r="H23" s="19" t="s">
        <v>128</v>
      </c>
      <c r="I23" s="19" t="s">
        <v>142</v>
      </c>
      <c r="J23" s="19"/>
    </row>
    <row r="24" spans="2:10" x14ac:dyDescent="0.25">
      <c r="B24" s="19" t="s">
        <v>10</v>
      </c>
      <c r="C24" s="19" t="s">
        <v>37</v>
      </c>
      <c r="D24" s="19" t="s">
        <v>60</v>
      </c>
      <c r="E24" s="19" t="s">
        <v>82</v>
      </c>
      <c r="F24" s="19" t="s">
        <v>94</v>
      </c>
      <c r="G24" s="19" t="s">
        <v>109</v>
      </c>
      <c r="H24" s="19" t="s">
        <v>129</v>
      </c>
      <c r="I24" s="19" t="s">
        <v>143</v>
      </c>
      <c r="J24" s="19"/>
    </row>
    <row r="25" spans="2:10" x14ac:dyDescent="0.25">
      <c r="B25" s="19" t="s">
        <v>11</v>
      </c>
      <c r="C25" s="19" t="s">
        <v>38</v>
      </c>
      <c r="D25" s="19" t="s">
        <v>61</v>
      </c>
      <c r="E25" s="19" t="s">
        <v>83</v>
      </c>
      <c r="F25" s="19" t="s">
        <v>95</v>
      </c>
      <c r="G25" s="19" t="s">
        <v>110</v>
      </c>
      <c r="H25" s="19" t="s">
        <v>130</v>
      </c>
      <c r="I25" s="19" t="s">
        <v>144</v>
      </c>
      <c r="J25" s="19"/>
    </row>
    <row r="26" spans="2:10" x14ac:dyDescent="0.25">
      <c r="B26" s="19" t="s">
        <v>12</v>
      </c>
      <c r="C26" s="19" t="s">
        <v>39</v>
      </c>
      <c r="D26" s="19" t="s">
        <v>62</v>
      </c>
      <c r="E26" s="19"/>
      <c r="F26" s="19" t="s">
        <v>96</v>
      </c>
      <c r="G26" s="19" t="s">
        <v>111</v>
      </c>
      <c r="H26" s="19" t="s">
        <v>131</v>
      </c>
      <c r="I26" s="19" t="s">
        <v>145</v>
      </c>
      <c r="J26" s="19"/>
    </row>
    <row r="27" spans="2:10" x14ac:dyDescent="0.25">
      <c r="B27" s="19" t="s">
        <v>13</v>
      </c>
      <c r="C27" s="19" t="s">
        <v>40</v>
      </c>
      <c r="D27" s="19" t="s">
        <v>63</v>
      </c>
      <c r="E27" s="19"/>
      <c r="F27" s="19" t="s">
        <v>97</v>
      </c>
      <c r="G27" s="19" t="s">
        <v>112</v>
      </c>
      <c r="H27" s="19" t="s">
        <v>132</v>
      </c>
      <c r="I27" s="19" t="s">
        <v>146</v>
      </c>
      <c r="J27" s="19"/>
    </row>
    <row r="28" spans="2:10" x14ac:dyDescent="0.25">
      <c r="B28" s="19" t="s">
        <v>14</v>
      </c>
      <c r="C28" s="19" t="s">
        <v>41</v>
      </c>
      <c r="D28" s="19" t="s">
        <v>64</v>
      </c>
      <c r="E28" s="19"/>
      <c r="F28" s="19" t="s">
        <v>98</v>
      </c>
      <c r="G28" s="19" t="s">
        <v>113</v>
      </c>
      <c r="H28" s="19"/>
      <c r="I28" s="19" t="s">
        <v>147</v>
      </c>
      <c r="J28" s="19"/>
    </row>
    <row r="29" spans="2:10" x14ac:dyDescent="0.25">
      <c r="B29" s="19" t="s">
        <v>15</v>
      </c>
      <c r="C29" s="19" t="s">
        <v>42</v>
      </c>
      <c r="D29" s="19" t="s">
        <v>65</v>
      </c>
      <c r="E29" s="19"/>
      <c r="F29" s="19"/>
      <c r="G29" s="19" t="s">
        <v>114</v>
      </c>
      <c r="H29" s="19"/>
      <c r="I29" s="19" t="s">
        <v>148</v>
      </c>
      <c r="J29" s="19"/>
    </row>
    <row r="30" spans="2:10" x14ac:dyDescent="0.25">
      <c r="B30" s="19" t="s">
        <v>16</v>
      </c>
      <c r="C30" s="19" t="s">
        <v>43</v>
      </c>
      <c r="D30" s="19" t="s">
        <v>66</v>
      </c>
      <c r="E30" s="19"/>
      <c r="F30" s="19"/>
      <c r="G30" s="19" t="s">
        <v>115</v>
      </c>
      <c r="H30" s="19"/>
      <c r="I30" s="19" t="s">
        <v>149</v>
      </c>
      <c r="J30" s="19"/>
    </row>
    <row r="31" spans="2:10" x14ac:dyDescent="0.25">
      <c r="B31" s="19" t="s">
        <v>17</v>
      </c>
      <c r="C31" s="19" t="s">
        <v>44</v>
      </c>
      <c r="D31" s="19" t="s">
        <v>67</v>
      </c>
      <c r="E31" s="19"/>
      <c r="F31" s="19"/>
      <c r="G31" s="19" t="s">
        <v>116</v>
      </c>
      <c r="H31" s="19"/>
      <c r="I31" s="19" t="s">
        <v>150</v>
      </c>
      <c r="J31" s="19"/>
    </row>
    <row r="32" spans="2:10" x14ac:dyDescent="0.25">
      <c r="B32" s="19" t="s">
        <v>18</v>
      </c>
      <c r="C32" s="19" t="s">
        <v>45</v>
      </c>
      <c r="D32" s="19" t="s">
        <v>68</v>
      </c>
      <c r="E32" s="19"/>
      <c r="F32" s="19"/>
      <c r="G32" s="19" t="s">
        <v>117</v>
      </c>
      <c r="H32" s="19"/>
      <c r="I32" s="19" t="s">
        <v>151</v>
      </c>
      <c r="J32" s="19"/>
    </row>
    <row r="33" spans="2:10" x14ac:dyDescent="0.25">
      <c r="B33" s="19" t="s">
        <v>19</v>
      </c>
      <c r="C33" s="19" t="s">
        <v>46</v>
      </c>
      <c r="D33" s="19" t="s">
        <v>69</v>
      </c>
      <c r="E33" s="19"/>
      <c r="F33" s="19"/>
      <c r="G33" s="19" t="s">
        <v>118</v>
      </c>
      <c r="H33" s="19"/>
      <c r="I33" s="19" t="s">
        <v>152</v>
      </c>
      <c r="J33" s="19"/>
    </row>
    <row r="34" spans="2:10" x14ac:dyDescent="0.25">
      <c r="B34" s="19" t="s">
        <v>20</v>
      </c>
      <c r="C34" s="19" t="s">
        <v>47</v>
      </c>
      <c r="D34" s="19" t="s">
        <v>70</v>
      </c>
      <c r="E34" s="19"/>
      <c r="F34" s="19"/>
      <c r="G34" s="19"/>
      <c r="H34" s="19"/>
      <c r="I34" s="19" t="s">
        <v>153</v>
      </c>
      <c r="J34" s="19"/>
    </row>
    <row r="35" spans="2:10" x14ac:dyDescent="0.25">
      <c r="B35" s="19" t="s">
        <v>21</v>
      </c>
      <c r="C35" s="19" t="s">
        <v>48</v>
      </c>
      <c r="D35" s="19" t="s">
        <v>71</v>
      </c>
      <c r="E35" s="19"/>
      <c r="F35" s="19"/>
      <c r="G35" s="19"/>
      <c r="H35" s="19"/>
      <c r="I35" s="19" t="s">
        <v>154</v>
      </c>
      <c r="J35" s="19"/>
    </row>
    <row r="36" spans="2:10" x14ac:dyDescent="0.25">
      <c r="B36" s="19" t="s">
        <v>22</v>
      </c>
      <c r="C36" s="19" t="s">
        <v>49</v>
      </c>
      <c r="D36" s="19"/>
      <c r="E36" s="19"/>
      <c r="F36" s="19"/>
      <c r="G36" s="19"/>
      <c r="H36" s="19"/>
      <c r="I36" s="19" t="s">
        <v>155</v>
      </c>
      <c r="J36" s="19"/>
    </row>
    <row r="37" spans="2:10" x14ac:dyDescent="0.25">
      <c r="B37" s="19" t="s">
        <v>23</v>
      </c>
      <c r="C37" s="19"/>
      <c r="D37" s="19"/>
      <c r="E37" s="19"/>
      <c r="F37" s="19"/>
      <c r="G37" s="19"/>
      <c r="H37" s="19"/>
      <c r="I37" s="19" t="s">
        <v>156</v>
      </c>
      <c r="J37" s="19"/>
    </row>
    <row r="38" spans="2:10" x14ac:dyDescent="0.25">
      <c r="B38" s="19" t="s">
        <v>24</v>
      </c>
      <c r="C38" s="19"/>
      <c r="D38" s="19"/>
      <c r="E38" s="19"/>
      <c r="F38" s="19"/>
      <c r="G38" s="19"/>
      <c r="H38" s="19"/>
      <c r="I38" s="19"/>
      <c r="J38" s="19"/>
    </row>
    <row r="39" spans="2:10" x14ac:dyDescent="0.25">
      <c r="B39" s="19" t="s">
        <v>25</v>
      </c>
      <c r="C39" s="19"/>
      <c r="D39" s="19"/>
      <c r="E39" s="19"/>
      <c r="F39" s="19"/>
      <c r="G39" s="19"/>
      <c r="H39" s="19"/>
      <c r="I39" s="19"/>
      <c r="J39" s="19"/>
    </row>
    <row r="40" spans="2:10" x14ac:dyDescent="0.25">
      <c r="B40" s="19" t="s">
        <v>26</v>
      </c>
      <c r="C40" s="19"/>
      <c r="D40" s="19"/>
      <c r="E40" s="19"/>
      <c r="F40" s="19"/>
      <c r="G40" s="19"/>
      <c r="H40" s="19"/>
      <c r="I40" s="19"/>
      <c r="J40" s="1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J339"/>
  <sheetViews>
    <sheetView showGridLines="0" tabSelected="1" topLeftCell="B1" zoomScale="70" zoomScaleNormal="70" workbookViewId="0">
      <pane ySplit="9" topLeftCell="A49" activePane="bottomLeft" state="frozen"/>
      <selection activeCell="B1" sqref="B1"/>
      <selection pane="bottomLeft" activeCell="G49" sqref="G49"/>
    </sheetView>
  </sheetViews>
  <sheetFormatPr baseColWidth="10" defaultColWidth="10" defaultRowHeight="14.25" x14ac:dyDescent="0.2"/>
  <cols>
    <col min="1" max="1" width="9.75" style="25" hidden="1" customWidth="1"/>
    <col min="2" max="2" width="28.5" style="25" customWidth="1"/>
    <col min="3" max="3" width="30.75" style="25" customWidth="1"/>
    <col min="4" max="4" width="35" style="25" customWidth="1"/>
    <col min="5" max="5" width="32.75" style="25" customWidth="1"/>
    <col min="6" max="10" width="24.125" style="25" customWidth="1"/>
    <col min="11" max="11" width="34.75" style="25" customWidth="1"/>
    <col min="12" max="12" width="47.625" style="25" customWidth="1"/>
    <col min="13" max="13" width="22.625" style="25" customWidth="1"/>
    <col min="14" max="14" width="17.75" style="25" customWidth="1"/>
    <col min="15" max="16" width="21.375" style="25" customWidth="1"/>
    <col min="17" max="17" width="11.75" style="25" customWidth="1"/>
    <col min="18" max="18" width="11.625" style="25" customWidth="1"/>
    <col min="19" max="19" width="20.875" style="25" customWidth="1"/>
    <col min="20" max="20" width="18.125" style="25" customWidth="1"/>
    <col min="21" max="21" width="14.625" style="25" customWidth="1"/>
    <col min="22" max="22" width="14.625" style="25" hidden="1" customWidth="1"/>
    <col min="23" max="28" width="18.125" style="25" customWidth="1"/>
    <col min="29" max="32" width="18.125" style="26" customWidth="1"/>
    <col min="33" max="33" width="18.125" style="25" customWidth="1"/>
    <col min="34" max="34" width="22.25" style="25" customWidth="1"/>
    <col min="35" max="35" width="23" style="25" customWidth="1"/>
    <col min="36" max="36" width="17.125" style="25" customWidth="1"/>
    <col min="37" max="16384" width="10" style="25"/>
  </cols>
  <sheetData>
    <row r="1" spans="1:36" ht="15" thickBot="1" x14ac:dyDescent="0.25"/>
    <row r="2" spans="1:36" ht="26.25" customHeight="1" x14ac:dyDescent="0.2">
      <c r="B2" s="107"/>
      <c r="C2" s="111" t="s">
        <v>157</v>
      </c>
      <c r="D2" s="128" t="s">
        <v>158</v>
      </c>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30"/>
      <c r="AI2" s="36" t="s">
        <v>159</v>
      </c>
      <c r="AJ2" s="32" t="s">
        <v>160</v>
      </c>
    </row>
    <row r="3" spans="1:36" ht="22.5" customHeight="1" x14ac:dyDescent="0.2">
      <c r="B3" s="108"/>
      <c r="C3" s="112"/>
      <c r="D3" s="131"/>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3"/>
      <c r="AI3" s="37" t="s">
        <v>161</v>
      </c>
      <c r="AJ3" s="33">
        <v>6</v>
      </c>
    </row>
    <row r="4" spans="1:36" ht="22.5" customHeight="1" x14ac:dyDescent="0.2">
      <c r="B4" s="109"/>
      <c r="C4" s="105" t="s">
        <v>162</v>
      </c>
      <c r="D4" s="134" t="s">
        <v>1288</v>
      </c>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6"/>
      <c r="AI4" s="37" t="s">
        <v>163</v>
      </c>
      <c r="AJ4" s="51">
        <v>45208</v>
      </c>
    </row>
    <row r="5" spans="1:36" ht="21.75" customHeight="1" thickBot="1" x14ac:dyDescent="0.25">
      <c r="B5" s="110"/>
      <c r="C5" s="106"/>
      <c r="D5" s="137"/>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9"/>
      <c r="AI5" s="49" t="s">
        <v>164</v>
      </c>
      <c r="AJ5" s="50" t="s">
        <v>364</v>
      </c>
    </row>
    <row r="6" spans="1:36" ht="10.5" customHeight="1" x14ac:dyDescent="0.2"/>
    <row r="7" spans="1:36" ht="8.25" customHeight="1" x14ac:dyDescent="0.2"/>
    <row r="8" spans="1:36" s="27" customFormat="1" ht="36.75" customHeight="1" x14ac:dyDescent="0.2">
      <c r="B8" s="115" t="s">
        <v>166</v>
      </c>
      <c r="C8" s="116" t="s">
        <v>167</v>
      </c>
      <c r="D8" s="116" t="s">
        <v>337</v>
      </c>
      <c r="E8" s="116" t="s">
        <v>168</v>
      </c>
      <c r="F8" s="116" t="s">
        <v>295</v>
      </c>
      <c r="G8" s="140" t="s">
        <v>345</v>
      </c>
      <c r="H8" s="141"/>
      <c r="I8" s="141"/>
      <c r="J8" s="142"/>
      <c r="K8" s="116" t="s">
        <v>170</v>
      </c>
      <c r="L8" s="116" t="s">
        <v>171</v>
      </c>
      <c r="M8" s="116" t="s">
        <v>172</v>
      </c>
      <c r="N8" s="116" t="s">
        <v>173</v>
      </c>
      <c r="O8" s="116" t="s">
        <v>174</v>
      </c>
      <c r="P8" s="119" t="s">
        <v>179</v>
      </c>
      <c r="Q8" s="116" t="s">
        <v>175</v>
      </c>
      <c r="R8" s="113" t="s">
        <v>176</v>
      </c>
      <c r="S8" s="113" t="s">
        <v>344</v>
      </c>
      <c r="T8" s="113" t="s">
        <v>296</v>
      </c>
      <c r="U8" s="113" t="s">
        <v>297</v>
      </c>
      <c r="V8" s="113" t="s">
        <v>178</v>
      </c>
      <c r="W8" s="120" t="s">
        <v>298</v>
      </c>
      <c r="X8" s="121"/>
      <c r="Y8" s="121"/>
      <c r="Z8" s="121"/>
      <c r="AA8" s="122"/>
      <c r="AB8" s="120" t="s">
        <v>321</v>
      </c>
      <c r="AC8" s="121"/>
      <c r="AD8" s="121"/>
      <c r="AE8" s="121"/>
      <c r="AF8" s="121"/>
      <c r="AG8" s="122"/>
      <c r="AH8" s="126" t="s">
        <v>299</v>
      </c>
      <c r="AI8" s="127"/>
      <c r="AJ8" s="113" t="s">
        <v>180</v>
      </c>
    </row>
    <row r="9" spans="1:36" s="27" customFormat="1" ht="63.75" customHeight="1" x14ac:dyDescent="0.2">
      <c r="A9" s="29" t="s">
        <v>181</v>
      </c>
      <c r="B9" s="116"/>
      <c r="C9" s="117"/>
      <c r="D9" s="118"/>
      <c r="E9" s="118"/>
      <c r="F9" s="118"/>
      <c r="G9" s="143"/>
      <c r="H9" s="144"/>
      <c r="I9" s="144"/>
      <c r="J9" s="145"/>
      <c r="K9" s="118"/>
      <c r="L9" s="118"/>
      <c r="M9" s="118"/>
      <c r="N9" s="118"/>
      <c r="O9" s="118"/>
      <c r="P9" s="113"/>
      <c r="Q9" s="118"/>
      <c r="R9" s="114"/>
      <c r="S9" s="114"/>
      <c r="T9" s="114"/>
      <c r="U9" s="114"/>
      <c r="V9" s="114"/>
      <c r="W9" s="123"/>
      <c r="X9" s="124"/>
      <c r="Y9" s="124"/>
      <c r="Z9" s="124"/>
      <c r="AA9" s="125"/>
      <c r="AB9" s="123"/>
      <c r="AC9" s="124"/>
      <c r="AD9" s="124"/>
      <c r="AE9" s="124"/>
      <c r="AF9" s="124"/>
      <c r="AG9" s="125"/>
      <c r="AH9" s="28" t="s">
        <v>203</v>
      </c>
      <c r="AI9" s="28" t="s">
        <v>300</v>
      </c>
      <c r="AJ9" s="114"/>
    </row>
    <row r="10" spans="1:36" s="31" customFormat="1" ht="213.75" hidden="1" x14ac:dyDescent="0.2">
      <c r="A10" s="25"/>
      <c r="B10" s="54" t="s">
        <v>202</v>
      </c>
      <c r="C10" s="72" t="s">
        <v>503</v>
      </c>
      <c r="D10" s="54" t="s">
        <v>487</v>
      </c>
      <c r="E10" s="54" t="s">
        <v>1016</v>
      </c>
      <c r="F10" s="54" t="s">
        <v>290</v>
      </c>
      <c r="G10" s="54" t="s">
        <v>262</v>
      </c>
      <c r="H10" s="54" t="s">
        <v>262</v>
      </c>
      <c r="I10" s="54" t="s">
        <v>262</v>
      </c>
      <c r="J10" s="54" t="s">
        <v>262</v>
      </c>
      <c r="K10" s="54" t="s">
        <v>1027</v>
      </c>
      <c r="L10" s="54" t="s">
        <v>1028</v>
      </c>
      <c r="M10" s="64" t="s">
        <v>1029</v>
      </c>
      <c r="N10" s="54" t="s">
        <v>1295</v>
      </c>
      <c r="O10" s="54" t="s">
        <v>1320</v>
      </c>
      <c r="P10" s="64" t="s">
        <v>72</v>
      </c>
      <c r="Q10" s="65">
        <v>45292</v>
      </c>
      <c r="R10" s="88">
        <v>45380</v>
      </c>
      <c r="S10" s="64" t="s">
        <v>1030</v>
      </c>
      <c r="T10" s="57"/>
      <c r="U10" s="54"/>
      <c r="V10" s="66">
        <v>0.1</v>
      </c>
      <c r="W10" s="54" t="s">
        <v>302</v>
      </c>
      <c r="X10" s="54" t="s">
        <v>1360</v>
      </c>
      <c r="Y10" s="54" t="s">
        <v>262</v>
      </c>
      <c r="Z10" s="54" t="s">
        <v>262</v>
      </c>
      <c r="AA10" s="54" t="s">
        <v>262</v>
      </c>
      <c r="AB10" s="54" t="s">
        <v>1240</v>
      </c>
      <c r="AC10" s="54" t="s">
        <v>262</v>
      </c>
      <c r="AD10" s="54" t="s">
        <v>262</v>
      </c>
      <c r="AE10" s="54" t="s">
        <v>262</v>
      </c>
      <c r="AF10" s="54" t="s">
        <v>262</v>
      </c>
      <c r="AG10" s="54" t="s">
        <v>262</v>
      </c>
      <c r="AH10" s="54" t="s">
        <v>262</v>
      </c>
      <c r="AI10" s="54" t="s">
        <v>262</v>
      </c>
      <c r="AJ10" s="64" t="s">
        <v>278</v>
      </c>
    </row>
    <row r="11" spans="1:36" s="31" customFormat="1" ht="213.75" hidden="1" x14ac:dyDescent="0.2">
      <c r="A11" s="25"/>
      <c r="B11" s="54" t="s">
        <v>202</v>
      </c>
      <c r="C11" s="72" t="s">
        <v>503</v>
      </c>
      <c r="D11" s="54" t="s">
        <v>487</v>
      </c>
      <c r="E11" s="54" t="s">
        <v>1016</v>
      </c>
      <c r="F11" s="54" t="s">
        <v>290</v>
      </c>
      <c r="G11" s="54" t="s">
        <v>262</v>
      </c>
      <c r="H11" s="54" t="s">
        <v>262</v>
      </c>
      <c r="I11" s="54" t="s">
        <v>262</v>
      </c>
      <c r="J11" s="54" t="s">
        <v>262</v>
      </c>
      <c r="K11" s="54" t="s">
        <v>1031</v>
      </c>
      <c r="L11" s="54" t="s">
        <v>1032</v>
      </c>
      <c r="M11" s="64" t="s">
        <v>1033</v>
      </c>
      <c r="N11" s="54" t="s">
        <v>1295</v>
      </c>
      <c r="O11" s="54" t="s">
        <v>1319</v>
      </c>
      <c r="P11" s="64" t="s">
        <v>72</v>
      </c>
      <c r="Q11" s="65">
        <v>45292</v>
      </c>
      <c r="R11" s="65">
        <v>45625</v>
      </c>
      <c r="S11" s="64" t="s">
        <v>1376</v>
      </c>
      <c r="T11" s="57"/>
      <c r="U11" s="54"/>
      <c r="V11" s="66">
        <v>0.2</v>
      </c>
      <c r="W11" s="54" t="s">
        <v>302</v>
      </c>
      <c r="X11" s="54" t="s">
        <v>1360</v>
      </c>
      <c r="Y11" s="54" t="s">
        <v>262</v>
      </c>
      <c r="Z11" s="54" t="s">
        <v>262</v>
      </c>
      <c r="AA11" s="54" t="s">
        <v>262</v>
      </c>
      <c r="AB11" s="54" t="s">
        <v>1240</v>
      </c>
      <c r="AC11" s="54" t="s">
        <v>262</v>
      </c>
      <c r="AD11" s="54" t="s">
        <v>262</v>
      </c>
      <c r="AE11" s="54" t="s">
        <v>262</v>
      </c>
      <c r="AF11" s="54" t="s">
        <v>262</v>
      </c>
      <c r="AG11" s="54" t="s">
        <v>262</v>
      </c>
      <c r="AH11" s="54" t="s">
        <v>262</v>
      </c>
      <c r="AI11" s="54" t="s">
        <v>262</v>
      </c>
      <c r="AJ11" s="64" t="s">
        <v>278</v>
      </c>
    </row>
    <row r="12" spans="1:36" s="31" customFormat="1" ht="213.75" hidden="1" x14ac:dyDescent="0.2">
      <c r="A12" s="25"/>
      <c r="B12" s="54" t="s">
        <v>202</v>
      </c>
      <c r="C12" s="72" t="s">
        <v>503</v>
      </c>
      <c r="D12" s="54" t="s">
        <v>487</v>
      </c>
      <c r="E12" s="54" t="s">
        <v>1016</v>
      </c>
      <c r="F12" s="54" t="s">
        <v>290</v>
      </c>
      <c r="G12" s="54" t="s">
        <v>262</v>
      </c>
      <c r="H12" s="54" t="s">
        <v>262</v>
      </c>
      <c r="I12" s="54" t="s">
        <v>262</v>
      </c>
      <c r="J12" s="54" t="s">
        <v>262</v>
      </c>
      <c r="K12" s="54" t="s">
        <v>1144</v>
      </c>
      <c r="L12" s="54" t="s">
        <v>1144</v>
      </c>
      <c r="M12" s="64" t="s">
        <v>1145</v>
      </c>
      <c r="N12" s="54" t="s">
        <v>1289</v>
      </c>
      <c r="O12" s="54" t="s">
        <v>1325</v>
      </c>
      <c r="P12" s="64" t="s">
        <v>1221</v>
      </c>
      <c r="Q12" s="65">
        <v>45383</v>
      </c>
      <c r="R12" s="65">
        <v>45596</v>
      </c>
      <c r="S12" s="64" t="s">
        <v>72</v>
      </c>
      <c r="T12" s="57"/>
      <c r="U12" s="54"/>
      <c r="V12" s="66"/>
      <c r="W12" s="54" t="s">
        <v>302</v>
      </c>
      <c r="X12" s="54" t="s">
        <v>1360</v>
      </c>
      <c r="Y12" s="54" t="s">
        <v>262</v>
      </c>
      <c r="Z12" s="54" t="s">
        <v>262</v>
      </c>
      <c r="AA12" s="54" t="s">
        <v>262</v>
      </c>
      <c r="AB12" s="54" t="s">
        <v>1240</v>
      </c>
      <c r="AC12" s="54" t="s">
        <v>262</v>
      </c>
      <c r="AD12" s="54" t="s">
        <v>262</v>
      </c>
      <c r="AE12" s="54" t="s">
        <v>262</v>
      </c>
      <c r="AF12" s="54" t="s">
        <v>262</v>
      </c>
      <c r="AG12" s="54" t="s">
        <v>262</v>
      </c>
      <c r="AH12" s="54" t="s">
        <v>262</v>
      </c>
      <c r="AI12" s="54" t="s">
        <v>262</v>
      </c>
      <c r="AJ12" s="64" t="s">
        <v>278</v>
      </c>
    </row>
    <row r="13" spans="1:36" s="31" customFormat="1" ht="213.75" hidden="1" x14ac:dyDescent="0.2">
      <c r="A13" s="25"/>
      <c r="B13" s="54" t="s">
        <v>202</v>
      </c>
      <c r="C13" s="72" t="s">
        <v>503</v>
      </c>
      <c r="D13" s="54" t="s">
        <v>487</v>
      </c>
      <c r="E13" s="54" t="s">
        <v>1016</v>
      </c>
      <c r="F13" s="54" t="s">
        <v>290</v>
      </c>
      <c r="G13" s="54" t="s">
        <v>262</v>
      </c>
      <c r="H13" s="54" t="s">
        <v>262</v>
      </c>
      <c r="I13" s="54" t="s">
        <v>262</v>
      </c>
      <c r="J13" s="54" t="s">
        <v>262</v>
      </c>
      <c r="K13" s="54" t="s">
        <v>1034</v>
      </c>
      <c r="L13" s="54" t="s">
        <v>1035</v>
      </c>
      <c r="M13" s="64" t="s">
        <v>1036</v>
      </c>
      <c r="N13" s="54" t="s">
        <v>1295</v>
      </c>
      <c r="O13" s="54" t="s">
        <v>1320</v>
      </c>
      <c r="P13" s="64" t="s">
        <v>72</v>
      </c>
      <c r="Q13" s="65">
        <v>45293</v>
      </c>
      <c r="R13" s="65">
        <v>45625</v>
      </c>
      <c r="S13" s="64" t="s">
        <v>1030</v>
      </c>
      <c r="T13" s="57"/>
      <c r="U13" s="54"/>
      <c r="V13" s="66">
        <v>0.5</v>
      </c>
      <c r="W13" s="54" t="s">
        <v>302</v>
      </c>
      <c r="X13" s="54" t="s">
        <v>1360</v>
      </c>
      <c r="Y13" s="54" t="s">
        <v>262</v>
      </c>
      <c r="Z13" s="54" t="s">
        <v>262</v>
      </c>
      <c r="AA13" s="54" t="s">
        <v>262</v>
      </c>
      <c r="AB13" s="54" t="s">
        <v>1240</v>
      </c>
      <c r="AC13" s="54" t="s">
        <v>262</v>
      </c>
      <c r="AD13" s="54" t="s">
        <v>262</v>
      </c>
      <c r="AE13" s="54" t="s">
        <v>262</v>
      </c>
      <c r="AF13" s="54" t="s">
        <v>262</v>
      </c>
      <c r="AG13" s="54" t="s">
        <v>262</v>
      </c>
      <c r="AH13" s="54" t="s">
        <v>262</v>
      </c>
      <c r="AI13" s="54" t="s">
        <v>262</v>
      </c>
      <c r="AJ13" s="64" t="s">
        <v>278</v>
      </c>
    </row>
    <row r="14" spans="1:36" s="31" customFormat="1" ht="213.75" hidden="1" x14ac:dyDescent="0.2">
      <c r="A14" s="25"/>
      <c r="B14" s="54" t="s">
        <v>202</v>
      </c>
      <c r="C14" s="72" t="s">
        <v>503</v>
      </c>
      <c r="D14" s="54" t="s">
        <v>487</v>
      </c>
      <c r="E14" s="54" t="s">
        <v>1016</v>
      </c>
      <c r="F14" s="54" t="s">
        <v>290</v>
      </c>
      <c r="G14" s="54" t="s">
        <v>262</v>
      </c>
      <c r="H14" s="54" t="s">
        <v>262</v>
      </c>
      <c r="I14" s="54" t="s">
        <v>262</v>
      </c>
      <c r="J14" s="54" t="s">
        <v>262</v>
      </c>
      <c r="K14" s="54" t="s">
        <v>1037</v>
      </c>
      <c r="L14" s="54" t="s">
        <v>1038</v>
      </c>
      <c r="M14" s="64" t="s">
        <v>1039</v>
      </c>
      <c r="N14" s="54" t="s">
        <v>1295</v>
      </c>
      <c r="O14" s="54" t="s">
        <v>1320</v>
      </c>
      <c r="P14" s="64" t="s">
        <v>72</v>
      </c>
      <c r="Q14" s="65">
        <v>45293</v>
      </c>
      <c r="R14" s="65">
        <v>45625</v>
      </c>
      <c r="S14" s="64" t="s">
        <v>1030</v>
      </c>
      <c r="T14" s="57"/>
      <c r="U14" s="54"/>
      <c r="V14" s="66">
        <v>0.2</v>
      </c>
      <c r="W14" s="54" t="s">
        <v>302</v>
      </c>
      <c r="X14" s="54" t="s">
        <v>1360</v>
      </c>
      <c r="Y14" s="54" t="s">
        <v>262</v>
      </c>
      <c r="Z14" s="54" t="s">
        <v>262</v>
      </c>
      <c r="AA14" s="54" t="s">
        <v>262</v>
      </c>
      <c r="AB14" s="54" t="s">
        <v>1240</v>
      </c>
      <c r="AC14" s="54" t="s">
        <v>262</v>
      </c>
      <c r="AD14" s="54" t="s">
        <v>262</v>
      </c>
      <c r="AE14" s="54" t="s">
        <v>262</v>
      </c>
      <c r="AF14" s="54" t="s">
        <v>262</v>
      </c>
      <c r="AG14" s="54" t="s">
        <v>262</v>
      </c>
      <c r="AH14" s="54" t="s">
        <v>262</v>
      </c>
      <c r="AI14" s="54" t="s">
        <v>262</v>
      </c>
      <c r="AJ14" s="64" t="s">
        <v>278</v>
      </c>
    </row>
    <row r="15" spans="1:36" s="31" customFormat="1" ht="213.75" hidden="1" x14ac:dyDescent="0.2">
      <c r="A15" s="25"/>
      <c r="B15" s="54" t="s">
        <v>202</v>
      </c>
      <c r="C15" s="72" t="s">
        <v>503</v>
      </c>
      <c r="D15" s="54" t="s">
        <v>487</v>
      </c>
      <c r="E15" s="54" t="s">
        <v>1016</v>
      </c>
      <c r="F15" s="54" t="s">
        <v>290</v>
      </c>
      <c r="G15" s="54" t="s">
        <v>262</v>
      </c>
      <c r="H15" s="54" t="s">
        <v>262</v>
      </c>
      <c r="I15" s="54" t="s">
        <v>262</v>
      </c>
      <c r="J15" s="54" t="s">
        <v>262</v>
      </c>
      <c r="K15" s="54" t="s">
        <v>1257</v>
      </c>
      <c r="L15" s="54" t="s">
        <v>1268</v>
      </c>
      <c r="M15" s="64" t="s">
        <v>1258</v>
      </c>
      <c r="N15" s="97" t="s">
        <v>1472</v>
      </c>
      <c r="O15" s="53" t="s">
        <v>1341</v>
      </c>
      <c r="P15" s="64" t="s">
        <v>1221</v>
      </c>
      <c r="Q15" s="65">
        <v>45627</v>
      </c>
      <c r="R15" s="65">
        <v>45641</v>
      </c>
      <c r="S15" s="64" t="s">
        <v>72</v>
      </c>
      <c r="T15" s="57"/>
      <c r="U15" s="54"/>
      <c r="V15" s="66"/>
      <c r="W15" s="54" t="s">
        <v>1360</v>
      </c>
      <c r="X15" s="54" t="s">
        <v>1283</v>
      </c>
      <c r="Y15" s="54" t="s">
        <v>1284</v>
      </c>
      <c r="Z15" s="54" t="s">
        <v>262</v>
      </c>
      <c r="AA15" s="54" t="s">
        <v>262</v>
      </c>
      <c r="AB15" s="54" t="s">
        <v>1240</v>
      </c>
      <c r="AC15" s="54" t="s">
        <v>262</v>
      </c>
      <c r="AD15" s="54" t="s">
        <v>262</v>
      </c>
      <c r="AE15" s="54" t="s">
        <v>262</v>
      </c>
      <c r="AF15" s="54" t="s">
        <v>262</v>
      </c>
      <c r="AG15" s="54" t="s">
        <v>262</v>
      </c>
      <c r="AH15" s="54" t="s">
        <v>262</v>
      </c>
      <c r="AI15" s="54" t="s">
        <v>262</v>
      </c>
      <c r="AJ15" s="64" t="s">
        <v>215</v>
      </c>
    </row>
    <row r="16" spans="1:36" ht="213.75" hidden="1" x14ac:dyDescent="0.2">
      <c r="B16" s="54" t="s">
        <v>202</v>
      </c>
      <c r="C16" s="72" t="s">
        <v>503</v>
      </c>
      <c r="D16" s="54" t="s">
        <v>1017</v>
      </c>
      <c r="E16" s="54" t="s">
        <v>444</v>
      </c>
      <c r="F16" s="54" t="s">
        <v>290</v>
      </c>
      <c r="G16" s="54" t="s">
        <v>262</v>
      </c>
      <c r="H16" s="54" t="s">
        <v>504</v>
      </c>
      <c r="I16" s="54" t="s">
        <v>262</v>
      </c>
      <c r="J16" s="54" t="s">
        <v>262</v>
      </c>
      <c r="K16" s="54" t="s">
        <v>1040</v>
      </c>
      <c r="L16" s="54" t="s">
        <v>1473</v>
      </c>
      <c r="M16" s="64" t="s">
        <v>1041</v>
      </c>
      <c r="N16" s="54" t="s">
        <v>1042</v>
      </c>
      <c r="O16" s="54" t="s">
        <v>1043</v>
      </c>
      <c r="P16" s="54" t="s">
        <v>72</v>
      </c>
      <c r="Q16" s="65">
        <v>45293</v>
      </c>
      <c r="R16" s="65">
        <v>45626</v>
      </c>
      <c r="S16" s="65" t="s">
        <v>1474</v>
      </c>
      <c r="T16" s="58"/>
      <c r="U16" s="54"/>
      <c r="V16" s="59">
        <v>1</v>
      </c>
      <c r="W16" s="54" t="s">
        <v>303</v>
      </c>
      <c r="X16" s="54" t="s">
        <v>1359</v>
      </c>
      <c r="Y16" s="54" t="s">
        <v>1372</v>
      </c>
      <c r="Z16" s="54" t="s">
        <v>262</v>
      </c>
      <c r="AA16" s="54" t="s">
        <v>262</v>
      </c>
      <c r="AB16" s="54" t="s">
        <v>1240</v>
      </c>
      <c r="AC16" s="54" t="s">
        <v>322</v>
      </c>
      <c r="AD16" s="54" t="s">
        <v>262</v>
      </c>
      <c r="AE16" s="54" t="s">
        <v>262</v>
      </c>
      <c r="AF16" s="54" t="s">
        <v>262</v>
      </c>
      <c r="AG16" s="54" t="s">
        <v>262</v>
      </c>
      <c r="AH16" s="54" t="s">
        <v>262</v>
      </c>
      <c r="AI16" s="54" t="s">
        <v>262</v>
      </c>
      <c r="AJ16" s="54" t="s">
        <v>276</v>
      </c>
    </row>
    <row r="17" spans="2:36" ht="270.75" hidden="1" x14ac:dyDescent="0.2">
      <c r="B17" s="54" t="s">
        <v>202</v>
      </c>
      <c r="C17" s="72" t="s">
        <v>503</v>
      </c>
      <c r="D17" s="54" t="s">
        <v>501</v>
      </c>
      <c r="E17" s="54" t="s">
        <v>1018</v>
      </c>
      <c r="F17" s="54" t="s">
        <v>290</v>
      </c>
      <c r="G17" s="54" t="s">
        <v>362</v>
      </c>
      <c r="H17" s="54" t="s">
        <v>499</v>
      </c>
      <c r="I17" s="54" t="s">
        <v>262</v>
      </c>
      <c r="J17" s="54" t="s">
        <v>262</v>
      </c>
      <c r="K17" s="54" t="s">
        <v>1044</v>
      </c>
      <c r="L17" s="54" t="s">
        <v>1045</v>
      </c>
      <c r="M17" s="64" t="s">
        <v>1046</v>
      </c>
      <c r="N17" s="54" t="s">
        <v>1080</v>
      </c>
      <c r="O17" s="54" t="s">
        <v>1307</v>
      </c>
      <c r="P17" s="64" t="s">
        <v>1047</v>
      </c>
      <c r="Q17" s="65">
        <v>45293</v>
      </c>
      <c r="R17" s="65">
        <v>45625</v>
      </c>
      <c r="S17" s="67" t="s">
        <v>1047</v>
      </c>
      <c r="T17" s="57"/>
      <c r="U17" s="54"/>
      <c r="V17" s="66">
        <v>0.5</v>
      </c>
      <c r="W17" s="54" t="s">
        <v>302</v>
      </c>
      <c r="X17" s="54" t="s">
        <v>1360</v>
      </c>
      <c r="Y17" s="54" t="s">
        <v>262</v>
      </c>
      <c r="Z17" s="54" t="s">
        <v>262</v>
      </c>
      <c r="AA17" s="54" t="s">
        <v>262</v>
      </c>
      <c r="AB17" s="54" t="s">
        <v>1240</v>
      </c>
      <c r="AC17" s="54" t="s">
        <v>262</v>
      </c>
      <c r="AD17" s="54" t="s">
        <v>262</v>
      </c>
      <c r="AE17" s="54" t="s">
        <v>262</v>
      </c>
      <c r="AF17" s="54" t="s">
        <v>262</v>
      </c>
      <c r="AG17" s="54" t="s">
        <v>262</v>
      </c>
      <c r="AH17" s="54" t="s">
        <v>262</v>
      </c>
      <c r="AI17" s="54" t="s">
        <v>262</v>
      </c>
      <c r="AJ17" s="64" t="s">
        <v>277</v>
      </c>
    </row>
    <row r="18" spans="2:36" ht="270.75" hidden="1" x14ac:dyDescent="0.2">
      <c r="B18" s="54" t="s">
        <v>202</v>
      </c>
      <c r="C18" s="72" t="s">
        <v>503</v>
      </c>
      <c r="D18" s="54" t="s">
        <v>501</v>
      </c>
      <c r="E18" s="54" t="s">
        <v>1018</v>
      </c>
      <c r="F18" s="54" t="s">
        <v>290</v>
      </c>
      <c r="G18" s="54" t="s">
        <v>362</v>
      </c>
      <c r="H18" s="54" t="s">
        <v>499</v>
      </c>
      <c r="I18" s="54" t="s">
        <v>262</v>
      </c>
      <c r="J18" s="54" t="s">
        <v>262</v>
      </c>
      <c r="K18" s="54" t="s">
        <v>1259</v>
      </c>
      <c r="L18" s="54" t="s">
        <v>1260</v>
      </c>
      <c r="M18" s="64" t="s">
        <v>1261</v>
      </c>
      <c r="N18" s="53" t="s">
        <v>1472</v>
      </c>
      <c r="O18" s="53" t="s">
        <v>1341</v>
      </c>
      <c r="P18" s="64" t="s">
        <v>1221</v>
      </c>
      <c r="Q18" s="65">
        <v>45627</v>
      </c>
      <c r="R18" s="65">
        <v>45641</v>
      </c>
      <c r="S18" s="64" t="s">
        <v>72</v>
      </c>
      <c r="T18" s="57"/>
      <c r="U18" s="54"/>
      <c r="V18" s="66"/>
      <c r="W18" s="54" t="s">
        <v>1360</v>
      </c>
      <c r="X18" s="54" t="s">
        <v>1283</v>
      </c>
      <c r="Y18" s="54" t="s">
        <v>1284</v>
      </c>
      <c r="Z18" s="54" t="s">
        <v>262</v>
      </c>
      <c r="AA18" s="54" t="s">
        <v>262</v>
      </c>
      <c r="AB18" s="54" t="s">
        <v>1240</v>
      </c>
      <c r="AC18" s="54" t="s">
        <v>262</v>
      </c>
      <c r="AD18" s="54" t="s">
        <v>262</v>
      </c>
      <c r="AE18" s="54" t="s">
        <v>262</v>
      </c>
      <c r="AF18" s="54" t="s">
        <v>262</v>
      </c>
      <c r="AG18" s="54" t="s">
        <v>262</v>
      </c>
      <c r="AH18" s="54" t="s">
        <v>262</v>
      </c>
      <c r="AI18" s="54" t="s">
        <v>262</v>
      </c>
      <c r="AJ18" s="64" t="s">
        <v>215</v>
      </c>
    </row>
    <row r="19" spans="2:36" ht="270.75" hidden="1" x14ac:dyDescent="0.2">
      <c r="B19" s="54" t="s">
        <v>202</v>
      </c>
      <c r="C19" s="72" t="s">
        <v>503</v>
      </c>
      <c r="D19" s="54" t="s">
        <v>501</v>
      </c>
      <c r="E19" s="54" t="s">
        <v>1018</v>
      </c>
      <c r="F19" s="54" t="s">
        <v>290</v>
      </c>
      <c r="G19" s="54" t="s">
        <v>362</v>
      </c>
      <c r="H19" s="54" t="s">
        <v>499</v>
      </c>
      <c r="I19" s="54" t="s">
        <v>262</v>
      </c>
      <c r="J19" s="54" t="s">
        <v>262</v>
      </c>
      <c r="K19" s="54" t="s">
        <v>1048</v>
      </c>
      <c r="L19" s="54" t="s">
        <v>1049</v>
      </c>
      <c r="M19" s="64" t="s">
        <v>1050</v>
      </c>
      <c r="N19" s="54" t="s">
        <v>1080</v>
      </c>
      <c r="O19" s="54" t="s">
        <v>1306</v>
      </c>
      <c r="P19" s="64" t="s">
        <v>72</v>
      </c>
      <c r="Q19" s="65">
        <v>45293</v>
      </c>
      <c r="R19" s="65">
        <v>45625</v>
      </c>
      <c r="S19" s="67" t="s">
        <v>72</v>
      </c>
      <c r="T19" s="57"/>
      <c r="U19" s="54"/>
      <c r="V19" s="66">
        <v>0.5</v>
      </c>
      <c r="W19" s="54" t="s">
        <v>302</v>
      </c>
      <c r="X19" s="54" t="s">
        <v>1360</v>
      </c>
      <c r="Y19" s="54" t="s">
        <v>262</v>
      </c>
      <c r="Z19" s="54" t="s">
        <v>262</v>
      </c>
      <c r="AA19" s="54" t="s">
        <v>262</v>
      </c>
      <c r="AB19" s="54" t="s">
        <v>1240</v>
      </c>
      <c r="AC19" s="54" t="s">
        <v>262</v>
      </c>
      <c r="AD19" s="54" t="s">
        <v>262</v>
      </c>
      <c r="AE19" s="54" t="s">
        <v>262</v>
      </c>
      <c r="AF19" s="54" t="s">
        <v>262</v>
      </c>
      <c r="AG19" s="54" t="s">
        <v>262</v>
      </c>
      <c r="AH19" s="54" t="s">
        <v>262</v>
      </c>
      <c r="AI19" s="54" t="s">
        <v>262</v>
      </c>
      <c r="AJ19" s="64" t="s">
        <v>277</v>
      </c>
    </row>
    <row r="20" spans="2:36" ht="270.75" hidden="1" x14ac:dyDescent="0.2">
      <c r="B20" s="54" t="s">
        <v>202</v>
      </c>
      <c r="C20" s="72" t="s">
        <v>503</v>
      </c>
      <c r="D20" s="54" t="s">
        <v>501</v>
      </c>
      <c r="E20" s="54" t="s">
        <v>1019</v>
      </c>
      <c r="F20" s="54" t="s">
        <v>290</v>
      </c>
      <c r="G20" s="54" t="s">
        <v>362</v>
      </c>
      <c r="H20" s="54" t="s">
        <v>499</v>
      </c>
      <c r="I20" s="54" t="s">
        <v>262</v>
      </c>
      <c r="J20" s="54" t="s">
        <v>262</v>
      </c>
      <c r="K20" s="54" t="s">
        <v>1044</v>
      </c>
      <c r="L20" s="54" t="s">
        <v>1051</v>
      </c>
      <c r="M20" s="64" t="s">
        <v>1052</v>
      </c>
      <c r="N20" s="54" t="s">
        <v>1272</v>
      </c>
      <c r="O20" s="54" t="s">
        <v>1305</v>
      </c>
      <c r="P20" s="64" t="s">
        <v>1047</v>
      </c>
      <c r="Q20" s="65">
        <v>45293</v>
      </c>
      <c r="R20" s="65">
        <v>45625</v>
      </c>
      <c r="S20" s="67" t="s">
        <v>1047</v>
      </c>
      <c r="T20" s="57"/>
      <c r="U20" s="54"/>
      <c r="V20" s="66">
        <v>1</v>
      </c>
      <c r="W20" s="54" t="s">
        <v>302</v>
      </c>
      <c r="X20" s="54" t="s">
        <v>1360</v>
      </c>
      <c r="Y20" s="54" t="s">
        <v>262</v>
      </c>
      <c r="Z20" s="54" t="s">
        <v>262</v>
      </c>
      <c r="AA20" s="54" t="s">
        <v>262</v>
      </c>
      <c r="AB20" s="54" t="s">
        <v>1240</v>
      </c>
      <c r="AC20" s="54" t="s">
        <v>262</v>
      </c>
      <c r="AD20" s="54" t="s">
        <v>262</v>
      </c>
      <c r="AE20" s="54" t="s">
        <v>262</v>
      </c>
      <c r="AF20" s="54" t="s">
        <v>262</v>
      </c>
      <c r="AG20" s="54" t="s">
        <v>262</v>
      </c>
      <c r="AH20" s="54" t="s">
        <v>262</v>
      </c>
      <c r="AI20" s="54" t="s">
        <v>262</v>
      </c>
      <c r="AJ20" s="64" t="s">
        <v>277</v>
      </c>
    </row>
    <row r="21" spans="2:36" ht="270.75" hidden="1" x14ac:dyDescent="0.2">
      <c r="B21" s="54" t="s">
        <v>202</v>
      </c>
      <c r="C21" s="72" t="s">
        <v>503</v>
      </c>
      <c r="D21" s="54" t="s">
        <v>501</v>
      </c>
      <c r="E21" s="54" t="s">
        <v>1019</v>
      </c>
      <c r="F21" s="54" t="s">
        <v>290</v>
      </c>
      <c r="G21" s="54" t="s">
        <v>362</v>
      </c>
      <c r="H21" s="54" t="s">
        <v>499</v>
      </c>
      <c r="I21" s="54" t="s">
        <v>262</v>
      </c>
      <c r="J21" s="54" t="s">
        <v>262</v>
      </c>
      <c r="K21" s="54" t="s">
        <v>1259</v>
      </c>
      <c r="L21" s="54" t="s">
        <v>1269</v>
      </c>
      <c r="M21" s="64" t="s">
        <v>1262</v>
      </c>
      <c r="N21" s="53" t="s">
        <v>1472</v>
      </c>
      <c r="O21" s="53" t="s">
        <v>1341</v>
      </c>
      <c r="P21" s="64" t="s">
        <v>1221</v>
      </c>
      <c r="Q21" s="65">
        <v>45627</v>
      </c>
      <c r="R21" s="65">
        <v>45641</v>
      </c>
      <c r="S21" s="64" t="s">
        <v>72</v>
      </c>
      <c r="T21" s="57"/>
      <c r="U21" s="54"/>
      <c r="V21" s="66"/>
      <c r="W21" s="54" t="s">
        <v>1360</v>
      </c>
      <c r="X21" s="54" t="s">
        <v>1283</v>
      </c>
      <c r="Y21" s="54" t="s">
        <v>1284</v>
      </c>
      <c r="Z21" s="54" t="s">
        <v>262</v>
      </c>
      <c r="AA21" s="54" t="s">
        <v>262</v>
      </c>
      <c r="AB21" s="54" t="s">
        <v>1240</v>
      </c>
      <c r="AC21" s="54" t="s">
        <v>262</v>
      </c>
      <c r="AD21" s="54" t="s">
        <v>262</v>
      </c>
      <c r="AE21" s="54" t="s">
        <v>262</v>
      </c>
      <c r="AF21" s="54" t="s">
        <v>262</v>
      </c>
      <c r="AG21" s="54" t="s">
        <v>262</v>
      </c>
      <c r="AH21" s="54" t="s">
        <v>262</v>
      </c>
      <c r="AI21" s="54" t="s">
        <v>262</v>
      </c>
      <c r="AJ21" s="64" t="s">
        <v>215</v>
      </c>
    </row>
    <row r="22" spans="2:36" ht="213.75" hidden="1" x14ac:dyDescent="0.2">
      <c r="B22" s="30" t="s">
        <v>201</v>
      </c>
      <c r="C22" s="30" t="s">
        <v>503</v>
      </c>
      <c r="D22" s="30" t="s">
        <v>501</v>
      </c>
      <c r="E22" s="30" t="s">
        <v>1019</v>
      </c>
      <c r="F22" s="54" t="s">
        <v>290</v>
      </c>
      <c r="G22" s="30" t="s">
        <v>362</v>
      </c>
      <c r="H22" s="30" t="s">
        <v>262</v>
      </c>
      <c r="I22" s="30" t="s">
        <v>262</v>
      </c>
      <c r="J22" s="54" t="s">
        <v>262</v>
      </c>
      <c r="K22" s="54" t="s">
        <v>1459</v>
      </c>
      <c r="L22" s="54" t="s">
        <v>1427</v>
      </c>
      <c r="M22" s="54" t="s">
        <v>1428</v>
      </c>
      <c r="N22" s="54" t="s">
        <v>1410</v>
      </c>
      <c r="O22" s="30"/>
      <c r="P22" s="30" t="s">
        <v>235</v>
      </c>
      <c r="Q22" s="94">
        <v>45292</v>
      </c>
      <c r="R22" s="94">
        <v>45412</v>
      </c>
      <c r="S22" s="94" t="s">
        <v>224</v>
      </c>
      <c r="T22" s="57"/>
      <c r="U22" s="54"/>
      <c r="V22" s="66"/>
      <c r="W22" s="30" t="s">
        <v>303</v>
      </c>
      <c r="X22" s="30" t="s">
        <v>262</v>
      </c>
      <c r="Y22" s="30" t="s">
        <v>262</v>
      </c>
      <c r="Z22" s="30" t="s">
        <v>262</v>
      </c>
      <c r="AA22" s="30" t="s">
        <v>262</v>
      </c>
      <c r="AB22" s="54" t="s">
        <v>1240</v>
      </c>
      <c r="AC22" s="54" t="s">
        <v>262</v>
      </c>
      <c r="AD22" s="54" t="s">
        <v>262</v>
      </c>
      <c r="AE22" s="54" t="s">
        <v>262</v>
      </c>
      <c r="AF22" s="54" t="s">
        <v>262</v>
      </c>
      <c r="AG22" s="54" t="s">
        <v>262</v>
      </c>
      <c r="AH22" s="54" t="s">
        <v>262</v>
      </c>
      <c r="AI22" s="54" t="s">
        <v>262</v>
      </c>
      <c r="AJ22" s="30" t="s">
        <v>274</v>
      </c>
    </row>
    <row r="23" spans="2:36" ht="213.75" hidden="1" x14ac:dyDescent="0.2">
      <c r="B23" s="30" t="s">
        <v>201</v>
      </c>
      <c r="C23" s="30" t="s">
        <v>503</v>
      </c>
      <c r="D23" s="30" t="s">
        <v>501</v>
      </c>
      <c r="E23" s="30" t="s">
        <v>1019</v>
      </c>
      <c r="F23" s="54" t="s">
        <v>290</v>
      </c>
      <c r="G23" s="30" t="s">
        <v>362</v>
      </c>
      <c r="H23" s="30" t="s">
        <v>262</v>
      </c>
      <c r="I23" s="30" t="s">
        <v>262</v>
      </c>
      <c r="J23" s="54" t="s">
        <v>262</v>
      </c>
      <c r="K23" s="101" t="s">
        <v>1460</v>
      </c>
      <c r="L23" s="30" t="s">
        <v>1429</v>
      </c>
      <c r="M23" s="54" t="s">
        <v>1430</v>
      </c>
      <c r="N23" s="54" t="s">
        <v>1407</v>
      </c>
      <c r="O23" s="30"/>
      <c r="P23" s="30" t="s">
        <v>235</v>
      </c>
      <c r="Q23" s="94">
        <v>45292</v>
      </c>
      <c r="R23" s="94">
        <v>45412</v>
      </c>
      <c r="S23" s="94" t="s">
        <v>224</v>
      </c>
      <c r="T23" s="57"/>
      <c r="U23" s="54"/>
      <c r="V23" s="66"/>
      <c r="W23" s="30" t="s">
        <v>303</v>
      </c>
      <c r="X23" s="30" t="s">
        <v>262</v>
      </c>
      <c r="Y23" s="30" t="s">
        <v>262</v>
      </c>
      <c r="Z23" s="30" t="s">
        <v>262</v>
      </c>
      <c r="AA23" s="30" t="s">
        <v>262</v>
      </c>
      <c r="AB23" s="54" t="s">
        <v>1240</v>
      </c>
      <c r="AC23" s="54" t="s">
        <v>262</v>
      </c>
      <c r="AD23" s="54" t="s">
        <v>262</v>
      </c>
      <c r="AE23" s="54" t="s">
        <v>262</v>
      </c>
      <c r="AF23" s="54" t="s">
        <v>262</v>
      </c>
      <c r="AG23" s="54" t="s">
        <v>262</v>
      </c>
      <c r="AH23" s="54" t="s">
        <v>262</v>
      </c>
      <c r="AI23" s="54" t="s">
        <v>262</v>
      </c>
      <c r="AJ23" s="30" t="s">
        <v>274</v>
      </c>
    </row>
    <row r="24" spans="2:36" ht="213.75" hidden="1" x14ac:dyDescent="0.2">
      <c r="B24" s="30" t="s">
        <v>201</v>
      </c>
      <c r="C24" s="30" t="s">
        <v>503</v>
      </c>
      <c r="D24" s="30" t="s">
        <v>501</v>
      </c>
      <c r="E24" s="30" t="s">
        <v>1019</v>
      </c>
      <c r="F24" s="54" t="s">
        <v>290</v>
      </c>
      <c r="G24" s="30" t="s">
        <v>362</v>
      </c>
      <c r="H24" s="30" t="s">
        <v>262</v>
      </c>
      <c r="I24" s="30" t="s">
        <v>262</v>
      </c>
      <c r="J24" s="54" t="s">
        <v>262</v>
      </c>
      <c r="K24" s="54" t="s">
        <v>1461</v>
      </c>
      <c r="L24" s="54" t="s">
        <v>1431</v>
      </c>
      <c r="M24" s="54" t="s">
        <v>1432</v>
      </c>
      <c r="N24" s="54" t="s">
        <v>1381</v>
      </c>
      <c r="O24" s="30"/>
      <c r="P24" s="30" t="s">
        <v>235</v>
      </c>
      <c r="Q24" s="94">
        <v>45292</v>
      </c>
      <c r="R24" s="94">
        <v>45412</v>
      </c>
      <c r="S24" s="94" t="s">
        <v>224</v>
      </c>
      <c r="T24" s="57"/>
      <c r="U24" s="54"/>
      <c r="V24" s="66"/>
      <c r="W24" s="30" t="s">
        <v>303</v>
      </c>
      <c r="X24" s="30" t="s">
        <v>262</v>
      </c>
      <c r="Y24" s="30" t="s">
        <v>262</v>
      </c>
      <c r="Z24" s="30" t="s">
        <v>262</v>
      </c>
      <c r="AA24" s="30" t="s">
        <v>262</v>
      </c>
      <c r="AB24" s="54" t="s">
        <v>1240</v>
      </c>
      <c r="AC24" s="54" t="s">
        <v>262</v>
      </c>
      <c r="AD24" s="54" t="s">
        <v>262</v>
      </c>
      <c r="AE24" s="54" t="s">
        <v>262</v>
      </c>
      <c r="AF24" s="54" t="s">
        <v>262</v>
      </c>
      <c r="AG24" s="54" t="s">
        <v>262</v>
      </c>
      <c r="AH24" s="54" t="s">
        <v>262</v>
      </c>
      <c r="AI24" s="54" t="s">
        <v>262</v>
      </c>
      <c r="AJ24" s="30" t="s">
        <v>275</v>
      </c>
    </row>
    <row r="25" spans="2:36" ht="213.75" hidden="1" x14ac:dyDescent="0.2">
      <c r="B25" s="30" t="s">
        <v>201</v>
      </c>
      <c r="C25" s="30" t="s">
        <v>503</v>
      </c>
      <c r="D25" s="30" t="s">
        <v>501</v>
      </c>
      <c r="E25" s="30" t="s">
        <v>1019</v>
      </c>
      <c r="F25" s="54" t="s">
        <v>290</v>
      </c>
      <c r="G25" s="30" t="s">
        <v>362</v>
      </c>
      <c r="H25" s="30" t="s">
        <v>262</v>
      </c>
      <c r="I25" s="30" t="s">
        <v>262</v>
      </c>
      <c r="J25" s="54" t="s">
        <v>262</v>
      </c>
      <c r="K25" s="54" t="s">
        <v>1462</v>
      </c>
      <c r="L25" s="54" t="s">
        <v>1433</v>
      </c>
      <c r="M25" s="54" t="s">
        <v>1434</v>
      </c>
      <c r="N25" s="54" t="s">
        <v>1404</v>
      </c>
      <c r="O25" s="30"/>
      <c r="P25" s="30" t="s">
        <v>235</v>
      </c>
      <c r="Q25" s="94">
        <v>45292</v>
      </c>
      <c r="R25" s="94">
        <v>45412</v>
      </c>
      <c r="S25" s="94" t="s">
        <v>224</v>
      </c>
      <c r="T25" s="57"/>
      <c r="U25" s="54"/>
      <c r="V25" s="66"/>
      <c r="W25" s="30" t="s">
        <v>303</v>
      </c>
      <c r="X25" s="30" t="s">
        <v>262</v>
      </c>
      <c r="Y25" s="30" t="s">
        <v>262</v>
      </c>
      <c r="Z25" s="30" t="s">
        <v>262</v>
      </c>
      <c r="AA25" s="30" t="s">
        <v>262</v>
      </c>
      <c r="AB25" s="54" t="s">
        <v>1240</v>
      </c>
      <c r="AC25" s="54" t="s">
        <v>262</v>
      </c>
      <c r="AD25" s="54" t="s">
        <v>262</v>
      </c>
      <c r="AE25" s="54" t="s">
        <v>262</v>
      </c>
      <c r="AF25" s="54" t="s">
        <v>262</v>
      </c>
      <c r="AG25" s="54" t="s">
        <v>262</v>
      </c>
      <c r="AH25" s="54" t="s">
        <v>262</v>
      </c>
      <c r="AI25" s="54" t="s">
        <v>262</v>
      </c>
      <c r="AJ25" s="30" t="s">
        <v>274</v>
      </c>
    </row>
    <row r="26" spans="2:36" ht="213.75" hidden="1" x14ac:dyDescent="0.2">
      <c r="B26" s="30" t="s">
        <v>201</v>
      </c>
      <c r="C26" s="30" t="s">
        <v>503</v>
      </c>
      <c r="D26" s="30" t="s">
        <v>501</v>
      </c>
      <c r="E26" s="30" t="s">
        <v>1019</v>
      </c>
      <c r="F26" s="54" t="s">
        <v>290</v>
      </c>
      <c r="G26" s="30" t="s">
        <v>362</v>
      </c>
      <c r="H26" s="30" t="s">
        <v>262</v>
      </c>
      <c r="I26" s="30" t="s">
        <v>262</v>
      </c>
      <c r="J26" s="54" t="s">
        <v>262</v>
      </c>
      <c r="K26" s="54" t="s">
        <v>1464</v>
      </c>
      <c r="L26" s="54" t="s">
        <v>1427</v>
      </c>
      <c r="M26" s="54" t="s">
        <v>1436</v>
      </c>
      <c r="N26" s="54" t="s">
        <v>1410</v>
      </c>
      <c r="O26" s="30"/>
      <c r="P26" s="30" t="s">
        <v>235</v>
      </c>
      <c r="Q26" s="94">
        <v>45413</v>
      </c>
      <c r="R26" s="102">
        <v>45535</v>
      </c>
      <c r="S26" s="94" t="s">
        <v>224</v>
      </c>
      <c r="T26" s="57"/>
      <c r="U26" s="54"/>
      <c r="V26" s="66"/>
      <c r="W26" s="30" t="s">
        <v>303</v>
      </c>
      <c r="X26" s="30" t="s">
        <v>262</v>
      </c>
      <c r="Y26" s="30" t="s">
        <v>262</v>
      </c>
      <c r="Z26" s="30" t="s">
        <v>262</v>
      </c>
      <c r="AA26" s="30" t="s">
        <v>262</v>
      </c>
      <c r="AB26" s="54" t="s">
        <v>1240</v>
      </c>
      <c r="AC26" s="54" t="s">
        <v>262</v>
      </c>
      <c r="AD26" s="54" t="s">
        <v>262</v>
      </c>
      <c r="AE26" s="54" t="s">
        <v>262</v>
      </c>
      <c r="AF26" s="54" t="s">
        <v>262</v>
      </c>
      <c r="AG26" s="54" t="s">
        <v>262</v>
      </c>
      <c r="AH26" s="54" t="s">
        <v>262</v>
      </c>
      <c r="AI26" s="54" t="s">
        <v>262</v>
      </c>
      <c r="AJ26" s="30" t="s">
        <v>274</v>
      </c>
    </row>
    <row r="27" spans="2:36" ht="213.75" hidden="1" x14ac:dyDescent="0.2">
      <c r="B27" s="30" t="s">
        <v>201</v>
      </c>
      <c r="C27" s="30" t="s">
        <v>503</v>
      </c>
      <c r="D27" s="30" t="s">
        <v>501</v>
      </c>
      <c r="E27" s="30" t="s">
        <v>1019</v>
      </c>
      <c r="F27" s="54" t="s">
        <v>290</v>
      </c>
      <c r="G27" s="30" t="s">
        <v>362</v>
      </c>
      <c r="H27" s="30" t="s">
        <v>262</v>
      </c>
      <c r="I27" s="30" t="s">
        <v>262</v>
      </c>
      <c r="J27" s="54" t="s">
        <v>262</v>
      </c>
      <c r="K27" s="101" t="s">
        <v>1475</v>
      </c>
      <c r="L27" s="30" t="s">
        <v>1429</v>
      </c>
      <c r="M27" s="54" t="s">
        <v>1437</v>
      </c>
      <c r="N27" s="54" t="s">
        <v>1407</v>
      </c>
      <c r="O27" s="30"/>
      <c r="P27" s="30" t="s">
        <v>235</v>
      </c>
      <c r="Q27" s="94">
        <v>45413</v>
      </c>
      <c r="R27" s="102">
        <v>45535</v>
      </c>
      <c r="S27" s="94" t="s">
        <v>224</v>
      </c>
      <c r="T27" s="57"/>
      <c r="U27" s="54"/>
      <c r="V27" s="66"/>
      <c r="W27" s="30" t="s">
        <v>303</v>
      </c>
      <c r="X27" s="30" t="s">
        <v>262</v>
      </c>
      <c r="Y27" s="30" t="s">
        <v>262</v>
      </c>
      <c r="Z27" s="30" t="s">
        <v>262</v>
      </c>
      <c r="AA27" s="30" t="s">
        <v>262</v>
      </c>
      <c r="AB27" s="54" t="s">
        <v>1240</v>
      </c>
      <c r="AC27" s="54" t="s">
        <v>262</v>
      </c>
      <c r="AD27" s="54" t="s">
        <v>262</v>
      </c>
      <c r="AE27" s="54" t="s">
        <v>262</v>
      </c>
      <c r="AF27" s="54" t="s">
        <v>262</v>
      </c>
      <c r="AG27" s="54" t="s">
        <v>262</v>
      </c>
      <c r="AH27" s="54" t="s">
        <v>262</v>
      </c>
      <c r="AI27" s="54" t="s">
        <v>262</v>
      </c>
      <c r="AJ27" s="30" t="s">
        <v>274</v>
      </c>
    </row>
    <row r="28" spans="2:36" ht="213.75" hidden="1" x14ac:dyDescent="0.2">
      <c r="B28" s="30" t="s">
        <v>201</v>
      </c>
      <c r="C28" s="30" t="s">
        <v>503</v>
      </c>
      <c r="D28" s="30" t="s">
        <v>501</v>
      </c>
      <c r="E28" s="30" t="s">
        <v>1019</v>
      </c>
      <c r="F28" s="54" t="s">
        <v>290</v>
      </c>
      <c r="G28" s="30" t="s">
        <v>362</v>
      </c>
      <c r="H28" s="30" t="s">
        <v>262</v>
      </c>
      <c r="I28" s="30" t="s">
        <v>262</v>
      </c>
      <c r="J28" s="54" t="s">
        <v>262</v>
      </c>
      <c r="K28" s="54" t="s">
        <v>1476</v>
      </c>
      <c r="L28" s="54" t="s">
        <v>1431</v>
      </c>
      <c r="M28" s="54" t="s">
        <v>1438</v>
      </c>
      <c r="N28" s="54" t="s">
        <v>1381</v>
      </c>
      <c r="O28" s="30"/>
      <c r="P28" s="30" t="s">
        <v>235</v>
      </c>
      <c r="Q28" s="94">
        <v>45413</v>
      </c>
      <c r="R28" s="102">
        <v>45535</v>
      </c>
      <c r="S28" s="94" t="s">
        <v>224</v>
      </c>
      <c r="T28" s="57"/>
      <c r="U28" s="54"/>
      <c r="V28" s="66"/>
      <c r="W28" s="30" t="s">
        <v>303</v>
      </c>
      <c r="X28" s="30" t="s">
        <v>262</v>
      </c>
      <c r="Y28" s="30" t="s">
        <v>262</v>
      </c>
      <c r="Z28" s="30" t="s">
        <v>262</v>
      </c>
      <c r="AA28" s="30" t="s">
        <v>262</v>
      </c>
      <c r="AB28" s="54" t="s">
        <v>1240</v>
      </c>
      <c r="AC28" s="54" t="s">
        <v>262</v>
      </c>
      <c r="AD28" s="54" t="s">
        <v>262</v>
      </c>
      <c r="AE28" s="54" t="s">
        <v>262</v>
      </c>
      <c r="AF28" s="54" t="s">
        <v>262</v>
      </c>
      <c r="AG28" s="54" t="s">
        <v>262</v>
      </c>
      <c r="AH28" s="54" t="s">
        <v>262</v>
      </c>
      <c r="AI28" s="54" t="s">
        <v>262</v>
      </c>
      <c r="AJ28" s="30" t="s">
        <v>275</v>
      </c>
    </row>
    <row r="29" spans="2:36" ht="213.75" hidden="1" x14ac:dyDescent="0.2">
      <c r="B29" s="30" t="s">
        <v>201</v>
      </c>
      <c r="C29" s="30" t="s">
        <v>503</v>
      </c>
      <c r="D29" s="30" t="s">
        <v>501</v>
      </c>
      <c r="E29" s="30" t="s">
        <v>1019</v>
      </c>
      <c r="F29" s="54" t="s">
        <v>290</v>
      </c>
      <c r="G29" s="30" t="s">
        <v>362</v>
      </c>
      <c r="H29" s="30" t="s">
        <v>262</v>
      </c>
      <c r="I29" s="30" t="s">
        <v>262</v>
      </c>
      <c r="J29" s="54" t="s">
        <v>262</v>
      </c>
      <c r="K29" s="54" t="s">
        <v>1465</v>
      </c>
      <c r="L29" s="54" t="s">
        <v>1433</v>
      </c>
      <c r="M29" s="54" t="s">
        <v>1439</v>
      </c>
      <c r="N29" s="54" t="s">
        <v>1404</v>
      </c>
      <c r="O29" s="30"/>
      <c r="P29" s="30" t="s">
        <v>235</v>
      </c>
      <c r="Q29" s="94">
        <v>45413</v>
      </c>
      <c r="R29" s="102">
        <v>45535</v>
      </c>
      <c r="S29" s="94" t="s">
        <v>224</v>
      </c>
      <c r="T29" s="57"/>
      <c r="U29" s="54"/>
      <c r="V29" s="66"/>
      <c r="W29" s="30" t="s">
        <v>303</v>
      </c>
      <c r="X29" s="30" t="s">
        <v>262</v>
      </c>
      <c r="Y29" s="30" t="s">
        <v>262</v>
      </c>
      <c r="Z29" s="30" t="s">
        <v>262</v>
      </c>
      <c r="AA29" s="30" t="s">
        <v>262</v>
      </c>
      <c r="AB29" s="54" t="s">
        <v>1240</v>
      </c>
      <c r="AC29" s="54" t="s">
        <v>262</v>
      </c>
      <c r="AD29" s="54" t="s">
        <v>262</v>
      </c>
      <c r="AE29" s="54" t="s">
        <v>262</v>
      </c>
      <c r="AF29" s="54" t="s">
        <v>262</v>
      </c>
      <c r="AG29" s="54" t="s">
        <v>262</v>
      </c>
      <c r="AH29" s="54" t="s">
        <v>262</v>
      </c>
      <c r="AI29" s="54" t="s">
        <v>262</v>
      </c>
      <c r="AJ29" s="30" t="s">
        <v>274</v>
      </c>
    </row>
    <row r="30" spans="2:36" ht="213.75" hidden="1" x14ac:dyDescent="0.2">
      <c r="B30" s="30" t="s">
        <v>201</v>
      </c>
      <c r="C30" s="30" t="s">
        <v>503</v>
      </c>
      <c r="D30" s="30" t="s">
        <v>501</v>
      </c>
      <c r="E30" s="30" t="s">
        <v>1019</v>
      </c>
      <c r="F30" s="54" t="s">
        <v>290</v>
      </c>
      <c r="G30" s="30" t="s">
        <v>362</v>
      </c>
      <c r="H30" s="30" t="s">
        <v>262</v>
      </c>
      <c r="I30" s="30" t="s">
        <v>262</v>
      </c>
      <c r="J30" s="54" t="s">
        <v>262</v>
      </c>
      <c r="K30" s="54" t="s">
        <v>1467</v>
      </c>
      <c r="L30" s="54" t="s">
        <v>1427</v>
      </c>
      <c r="M30" s="54" t="s">
        <v>1441</v>
      </c>
      <c r="N30" s="54" t="s">
        <v>1410</v>
      </c>
      <c r="O30" s="30"/>
      <c r="P30" s="30" t="s">
        <v>235</v>
      </c>
      <c r="Q30" s="94">
        <v>45536</v>
      </c>
      <c r="R30" s="102">
        <v>45626</v>
      </c>
      <c r="S30" s="94" t="s">
        <v>224</v>
      </c>
      <c r="T30" s="57"/>
      <c r="U30" s="54"/>
      <c r="V30" s="66"/>
      <c r="W30" s="30" t="s">
        <v>303</v>
      </c>
      <c r="X30" s="30" t="s">
        <v>262</v>
      </c>
      <c r="Y30" s="30" t="s">
        <v>262</v>
      </c>
      <c r="Z30" s="30" t="s">
        <v>262</v>
      </c>
      <c r="AA30" s="30" t="s">
        <v>262</v>
      </c>
      <c r="AB30" s="54" t="s">
        <v>1240</v>
      </c>
      <c r="AC30" s="54" t="s">
        <v>262</v>
      </c>
      <c r="AD30" s="54" t="s">
        <v>262</v>
      </c>
      <c r="AE30" s="54" t="s">
        <v>262</v>
      </c>
      <c r="AF30" s="54" t="s">
        <v>262</v>
      </c>
      <c r="AG30" s="54" t="s">
        <v>262</v>
      </c>
      <c r="AH30" s="54" t="s">
        <v>262</v>
      </c>
      <c r="AI30" s="54" t="s">
        <v>262</v>
      </c>
      <c r="AJ30" s="30" t="s">
        <v>274</v>
      </c>
    </row>
    <row r="31" spans="2:36" ht="213.75" hidden="1" x14ac:dyDescent="0.2">
      <c r="B31" s="30" t="s">
        <v>201</v>
      </c>
      <c r="C31" s="30" t="s">
        <v>503</v>
      </c>
      <c r="D31" s="30" t="s">
        <v>501</v>
      </c>
      <c r="E31" s="30" t="s">
        <v>1019</v>
      </c>
      <c r="F31" s="54" t="s">
        <v>290</v>
      </c>
      <c r="G31" s="30" t="s">
        <v>362</v>
      </c>
      <c r="H31" s="30" t="s">
        <v>262</v>
      </c>
      <c r="I31" s="30" t="s">
        <v>262</v>
      </c>
      <c r="J31" s="54" t="s">
        <v>262</v>
      </c>
      <c r="K31" s="101" t="s">
        <v>1468</v>
      </c>
      <c r="L31" s="30" t="s">
        <v>1429</v>
      </c>
      <c r="M31" s="54" t="s">
        <v>1442</v>
      </c>
      <c r="N31" s="54" t="s">
        <v>1407</v>
      </c>
      <c r="O31" s="30"/>
      <c r="P31" s="30" t="s">
        <v>235</v>
      </c>
      <c r="Q31" s="94">
        <v>45536</v>
      </c>
      <c r="R31" s="102">
        <v>45626</v>
      </c>
      <c r="S31" s="94" t="s">
        <v>224</v>
      </c>
      <c r="T31" s="57"/>
      <c r="U31" s="54"/>
      <c r="V31" s="66"/>
      <c r="W31" s="30" t="s">
        <v>303</v>
      </c>
      <c r="X31" s="30" t="s">
        <v>262</v>
      </c>
      <c r="Y31" s="30" t="s">
        <v>262</v>
      </c>
      <c r="Z31" s="30" t="s">
        <v>262</v>
      </c>
      <c r="AA31" s="30" t="s">
        <v>262</v>
      </c>
      <c r="AB31" s="54" t="s">
        <v>1240</v>
      </c>
      <c r="AC31" s="54" t="s">
        <v>262</v>
      </c>
      <c r="AD31" s="54" t="s">
        <v>262</v>
      </c>
      <c r="AE31" s="54" t="s">
        <v>262</v>
      </c>
      <c r="AF31" s="54" t="s">
        <v>262</v>
      </c>
      <c r="AG31" s="54" t="s">
        <v>262</v>
      </c>
      <c r="AH31" s="54" t="s">
        <v>262</v>
      </c>
      <c r="AI31" s="54" t="s">
        <v>262</v>
      </c>
      <c r="AJ31" s="30" t="s">
        <v>274</v>
      </c>
    </row>
    <row r="32" spans="2:36" ht="213.75" hidden="1" x14ac:dyDescent="0.2">
      <c r="B32" s="30" t="s">
        <v>201</v>
      </c>
      <c r="C32" s="30" t="s">
        <v>503</v>
      </c>
      <c r="D32" s="30" t="s">
        <v>501</v>
      </c>
      <c r="E32" s="30" t="s">
        <v>1019</v>
      </c>
      <c r="F32" s="54" t="s">
        <v>290</v>
      </c>
      <c r="G32" s="30" t="s">
        <v>362</v>
      </c>
      <c r="H32" s="30" t="s">
        <v>262</v>
      </c>
      <c r="I32" s="30" t="s">
        <v>262</v>
      </c>
      <c r="J32" s="54" t="s">
        <v>262</v>
      </c>
      <c r="K32" s="54" t="s">
        <v>1469</v>
      </c>
      <c r="L32" s="54" t="s">
        <v>1431</v>
      </c>
      <c r="M32" s="54" t="s">
        <v>1443</v>
      </c>
      <c r="N32" s="54" t="s">
        <v>1381</v>
      </c>
      <c r="O32" s="30"/>
      <c r="P32" s="30" t="s">
        <v>235</v>
      </c>
      <c r="Q32" s="94">
        <v>45536</v>
      </c>
      <c r="R32" s="102">
        <v>45626</v>
      </c>
      <c r="S32" s="94" t="s">
        <v>224</v>
      </c>
      <c r="T32" s="57"/>
      <c r="U32" s="54"/>
      <c r="V32" s="66"/>
      <c r="W32" s="30" t="s">
        <v>303</v>
      </c>
      <c r="X32" s="30" t="s">
        <v>262</v>
      </c>
      <c r="Y32" s="30" t="s">
        <v>262</v>
      </c>
      <c r="Z32" s="30" t="s">
        <v>262</v>
      </c>
      <c r="AA32" s="30" t="s">
        <v>262</v>
      </c>
      <c r="AB32" s="54" t="s">
        <v>1240</v>
      </c>
      <c r="AC32" s="54" t="s">
        <v>262</v>
      </c>
      <c r="AD32" s="54" t="s">
        <v>262</v>
      </c>
      <c r="AE32" s="54" t="s">
        <v>262</v>
      </c>
      <c r="AF32" s="54" t="s">
        <v>262</v>
      </c>
      <c r="AG32" s="54" t="s">
        <v>262</v>
      </c>
      <c r="AH32" s="54" t="s">
        <v>262</v>
      </c>
      <c r="AI32" s="54" t="s">
        <v>262</v>
      </c>
      <c r="AJ32" s="30" t="s">
        <v>275</v>
      </c>
    </row>
    <row r="33" spans="2:36" ht="213.75" hidden="1" x14ac:dyDescent="0.2">
      <c r="B33" s="30" t="s">
        <v>201</v>
      </c>
      <c r="C33" s="30" t="s">
        <v>503</v>
      </c>
      <c r="D33" s="30" t="s">
        <v>501</v>
      </c>
      <c r="E33" s="30" t="s">
        <v>1019</v>
      </c>
      <c r="F33" s="54" t="s">
        <v>290</v>
      </c>
      <c r="G33" s="30" t="s">
        <v>362</v>
      </c>
      <c r="H33" s="30" t="s">
        <v>262</v>
      </c>
      <c r="I33" s="30" t="s">
        <v>262</v>
      </c>
      <c r="J33" s="54" t="s">
        <v>262</v>
      </c>
      <c r="K33" s="54" t="s">
        <v>1470</v>
      </c>
      <c r="L33" s="54" t="s">
        <v>1433</v>
      </c>
      <c r="M33" s="54" t="s">
        <v>1444</v>
      </c>
      <c r="N33" s="54" t="s">
        <v>1404</v>
      </c>
      <c r="O33" s="30"/>
      <c r="P33" s="30" t="s">
        <v>235</v>
      </c>
      <c r="Q33" s="94">
        <v>45536</v>
      </c>
      <c r="R33" s="102">
        <v>45626</v>
      </c>
      <c r="S33" s="94" t="s">
        <v>224</v>
      </c>
      <c r="T33" s="57"/>
      <c r="U33" s="54"/>
      <c r="V33" s="66"/>
      <c r="W33" s="30" t="s">
        <v>303</v>
      </c>
      <c r="X33" s="30" t="s">
        <v>262</v>
      </c>
      <c r="Y33" s="30" t="s">
        <v>262</v>
      </c>
      <c r="Z33" s="30" t="s">
        <v>262</v>
      </c>
      <c r="AA33" s="30" t="s">
        <v>262</v>
      </c>
      <c r="AB33" s="54" t="s">
        <v>1240</v>
      </c>
      <c r="AC33" s="54" t="s">
        <v>262</v>
      </c>
      <c r="AD33" s="54" t="s">
        <v>262</v>
      </c>
      <c r="AE33" s="54" t="s">
        <v>262</v>
      </c>
      <c r="AF33" s="54" t="s">
        <v>262</v>
      </c>
      <c r="AG33" s="54" t="s">
        <v>262</v>
      </c>
      <c r="AH33" s="54" t="s">
        <v>262</v>
      </c>
      <c r="AI33" s="54" t="s">
        <v>262</v>
      </c>
      <c r="AJ33" s="30" t="s">
        <v>274</v>
      </c>
    </row>
    <row r="34" spans="2:36" ht="270.75" hidden="1" x14ac:dyDescent="0.2">
      <c r="B34" s="54" t="s">
        <v>202</v>
      </c>
      <c r="C34" s="72" t="s">
        <v>503</v>
      </c>
      <c r="D34" s="54" t="s">
        <v>501</v>
      </c>
      <c r="E34" s="54" t="s">
        <v>1020</v>
      </c>
      <c r="F34" s="54" t="s">
        <v>290</v>
      </c>
      <c r="G34" s="54" t="s">
        <v>362</v>
      </c>
      <c r="H34" s="54" t="s">
        <v>499</v>
      </c>
      <c r="I34" s="54" t="s">
        <v>262</v>
      </c>
      <c r="J34" s="54" t="s">
        <v>262</v>
      </c>
      <c r="K34" s="54" t="s">
        <v>1053</v>
      </c>
      <c r="L34" s="54" t="s">
        <v>1054</v>
      </c>
      <c r="M34" s="64" t="s">
        <v>1055</v>
      </c>
      <c r="N34" s="54" t="s">
        <v>1042</v>
      </c>
      <c r="O34" s="54" t="s">
        <v>1321</v>
      </c>
      <c r="P34" s="64" t="s">
        <v>1047</v>
      </c>
      <c r="Q34" s="65">
        <v>45293</v>
      </c>
      <c r="R34" s="65">
        <v>45382</v>
      </c>
      <c r="S34" s="67" t="s">
        <v>1047</v>
      </c>
      <c r="T34" s="57"/>
      <c r="U34" s="54"/>
      <c r="V34" s="66">
        <v>0.45</v>
      </c>
      <c r="W34" s="54" t="s">
        <v>302</v>
      </c>
      <c r="X34" s="54" t="s">
        <v>1360</v>
      </c>
      <c r="Y34" s="54" t="s">
        <v>262</v>
      </c>
      <c r="Z34" s="54" t="s">
        <v>262</v>
      </c>
      <c r="AA34" s="54" t="s">
        <v>262</v>
      </c>
      <c r="AB34" s="54" t="s">
        <v>1240</v>
      </c>
      <c r="AC34" s="54" t="s">
        <v>262</v>
      </c>
      <c r="AD34" s="54" t="s">
        <v>262</v>
      </c>
      <c r="AE34" s="54" t="s">
        <v>262</v>
      </c>
      <c r="AF34" s="54" t="s">
        <v>262</v>
      </c>
      <c r="AG34" s="54" t="s">
        <v>262</v>
      </c>
      <c r="AH34" s="54" t="s">
        <v>262</v>
      </c>
      <c r="AI34" s="54" t="s">
        <v>262</v>
      </c>
      <c r="AJ34" s="64" t="s">
        <v>277</v>
      </c>
    </row>
    <row r="35" spans="2:36" ht="270.75" hidden="1" x14ac:dyDescent="0.2">
      <c r="B35" s="54" t="s">
        <v>202</v>
      </c>
      <c r="C35" s="72" t="s">
        <v>503</v>
      </c>
      <c r="D35" s="54" t="s">
        <v>501</v>
      </c>
      <c r="E35" s="54" t="s">
        <v>1020</v>
      </c>
      <c r="F35" s="54" t="s">
        <v>290</v>
      </c>
      <c r="G35" s="54" t="s">
        <v>362</v>
      </c>
      <c r="H35" s="54" t="s">
        <v>499</v>
      </c>
      <c r="I35" s="54" t="s">
        <v>262</v>
      </c>
      <c r="J35" s="54" t="s">
        <v>262</v>
      </c>
      <c r="K35" s="54" t="s">
        <v>1057</v>
      </c>
      <c r="L35" s="54" t="s">
        <v>1058</v>
      </c>
      <c r="M35" s="64" t="s">
        <v>1059</v>
      </c>
      <c r="N35" s="54" t="s">
        <v>1042</v>
      </c>
      <c r="O35" s="54" t="s">
        <v>1056</v>
      </c>
      <c r="P35" s="64" t="s">
        <v>1047</v>
      </c>
      <c r="Q35" s="65">
        <v>45293</v>
      </c>
      <c r="R35" s="65">
        <v>45412</v>
      </c>
      <c r="S35" s="67" t="s">
        <v>1047</v>
      </c>
      <c r="T35" s="57"/>
      <c r="U35" s="54"/>
      <c r="V35" s="66">
        <v>0.1</v>
      </c>
      <c r="W35" s="54" t="s">
        <v>302</v>
      </c>
      <c r="X35" s="54" t="s">
        <v>1360</v>
      </c>
      <c r="Y35" s="54" t="s">
        <v>262</v>
      </c>
      <c r="Z35" s="54" t="s">
        <v>262</v>
      </c>
      <c r="AA35" s="54" t="s">
        <v>262</v>
      </c>
      <c r="AB35" s="54" t="s">
        <v>1240</v>
      </c>
      <c r="AC35" s="54" t="s">
        <v>262</v>
      </c>
      <c r="AD35" s="54" t="s">
        <v>262</v>
      </c>
      <c r="AE35" s="54" t="s">
        <v>262</v>
      </c>
      <c r="AF35" s="54" t="s">
        <v>262</v>
      </c>
      <c r="AG35" s="54" t="s">
        <v>262</v>
      </c>
      <c r="AH35" s="54" t="s">
        <v>262</v>
      </c>
      <c r="AI35" s="54" t="s">
        <v>262</v>
      </c>
      <c r="AJ35" s="64" t="s">
        <v>277</v>
      </c>
    </row>
    <row r="36" spans="2:36" ht="270.75" hidden="1" x14ac:dyDescent="0.2">
      <c r="B36" s="54" t="s">
        <v>202</v>
      </c>
      <c r="C36" s="72" t="s">
        <v>503</v>
      </c>
      <c r="D36" s="54" t="s">
        <v>501</v>
      </c>
      <c r="E36" s="54" t="s">
        <v>1020</v>
      </c>
      <c r="F36" s="54" t="s">
        <v>290</v>
      </c>
      <c r="G36" s="54" t="s">
        <v>362</v>
      </c>
      <c r="H36" s="54" t="s">
        <v>499</v>
      </c>
      <c r="I36" s="54" t="s">
        <v>262</v>
      </c>
      <c r="J36" s="54" t="s">
        <v>262</v>
      </c>
      <c r="K36" s="54" t="s">
        <v>1265</v>
      </c>
      <c r="L36" s="54" t="s">
        <v>1264</v>
      </c>
      <c r="M36" s="64" t="s">
        <v>1266</v>
      </c>
      <c r="N36" s="53" t="s">
        <v>1289</v>
      </c>
      <c r="O36" s="53" t="s">
        <v>1263</v>
      </c>
      <c r="P36" s="64" t="s">
        <v>1221</v>
      </c>
      <c r="Q36" s="65">
        <v>45293</v>
      </c>
      <c r="R36" s="65">
        <v>45595</v>
      </c>
      <c r="S36" s="64" t="s">
        <v>72</v>
      </c>
      <c r="T36" s="57"/>
      <c r="U36" s="54"/>
      <c r="V36" s="66"/>
      <c r="W36" s="54" t="s">
        <v>1360</v>
      </c>
      <c r="X36" s="54" t="s">
        <v>1283</v>
      </c>
      <c r="Y36" s="54" t="s">
        <v>1284</v>
      </c>
      <c r="Z36" s="54" t="s">
        <v>262</v>
      </c>
      <c r="AA36" s="54" t="s">
        <v>262</v>
      </c>
      <c r="AB36" s="54" t="s">
        <v>1240</v>
      </c>
      <c r="AC36" s="54" t="s">
        <v>262</v>
      </c>
      <c r="AD36" s="54" t="s">
        <v>262</v>
      </c>
      <c r="AE36" s="54" t="s">
        <v>262</v>
      </c>
      <c r="AF36" s="54" t="s">
        <v>262</v>
      </c>
      <c r="AG36" s="54" t="s">
        <v>262</v>
      </c>
      <c r="AH36" s="54" t="s">
        <v>262</v>
      </c>
      <c r="AI36" s="54" t="s">
        <v>262</v>
      </c>
      <c r="AJ36" s="64" t="s">
        <v>215</v>
      </c>
    </row>
    <row r="37" spans="2:36" ht="270.75" hidden="1" x14ac:dyDescent="0.2">
      <c r="B37" s="54" t="s">
        <v>202</v>
      </c>
      <c r="C37" s="72" t="s">
        <v>503</v>
      </c>
      <c r="D37" s="54" t="s">
        <v>501</v>
      </c>
      <c r="E37" s="54" t="s">
        <v>1020</v>
      </c>
      <c r="F37" s="54" t="s">
        <v>290</v>
      </c>
      <c r="G37" s="54" t="s">
        <v>362</v>
      </c>
      <c r="H37" s="54" t="s">
        <v>499</v>
      </c>
      <c r="I37" s="54" t="s">
        <v>262</v>
      </c>
      <c r="J37" s="54" t="s">
        <v>262</v>
      </c>
      <c r="K37" s="54" t="s">
        <v>1060</v>
      </c>
      <c r="L37" s="54" t="s">
        <v>1061</v>
      </c>
      <c r="M37" s="64" t="s">
        <v>1036</v>
      </c>
      <c r="N37" s="54" t="s">
        <v>1042</v>
      </c>
      <c r="O37" s="54" t="s">
        <v>1056</v>
      </c>
      <c r="P37" s="64" t="s">
        <v>1047</v>
      </c>
      <c r="Q37" s="65">
        <v>45293</v>
      </c>
      <c r="R37" s="65">
        <v>45595</v>
      </c>
      <c r="S37" s="67" t="s">
        <v>1047</v>
      </c>
      <c r="T37" s="57"/>
      <c r="U37" s="54"/>
      <c r="V37" s="66">
        <v>0.3</v>
      </c>
      <c r="W37" s="54" t="s">
        <v>302</v>
      </c>
      <c r="X37" s="54" t="s">
        <v>1360</v>
      </c>
      <c r="Y37" s="54" t="s">
        <v>262</v>
      </c>
      <c r="Z37" s="54" t="s">
        <v>262</v>
      </c>
      <c r="AA37" s="54" t="s">
        <v>262</v>
      </c>
      <c r="AB37" s="54" t="s">
        <v>1240</v>
      </c>
      <c r="AC37" s="54" t="s">
        <v>262</v>
      </c>
      <c r="AD37" s="54" t="s">
        <v>262</v>
      </c>
      <c r="AE37" s="54" t="s">
        <v>262</v>
      </c>
      <c r="AF37" s="54" t="s">
        <v>262</v>
      </c>
      <c r="AG37" s="54" t="s">
        <v>262</v>
      </c>
      <c r="AH37" s="54" t="s">
        <v>262</v>
      </c>
      <c r="AI37" s="54" t="s">
        <v>262</v>
      </c>
      <c r="AJ37" s="64" t="s">
        <v>277</v>
      </c>
    </row>
    <row r="38" spans="2:36" ht="270.75" hidden="1" x14ac:dyDescent="0.2">
      <c r="B38" s="54" t="s">
        <v>202</v>
      </c>
      <c r="C38" s="72" t="s">
        <v>503</v>
      </c>
      <c r="D38" s="54" t="s">
        <v>501</v>
      </c>
      <c r="E38" s="54" t="s">
        <v>1020</v>
      </c>
      <c r="F38" s="54" t="s">
        <v>290</v>
      </c>
      <c r="G38" s="54" t="s">
        <v>362</v>
      </c>
      <c r="H38" s="54" t="s">
        <v>499</v>
      </c>
      <c r="I38" s="54" t="s">
        <v>262</v>
      </c>
      <c r="J38" s="54" t="s">
        <v>262</v>
      </c>
      <c r="K38" s="54" t="s">
        <v>1044</v>
      </c>
      <c r="L38" s="54" t="s">
        <v>1062</v>
      </c>
      <c r="M38" s="64" t="s">
        <v>1063</v>
      </c>
      <c r="N38" s="54" t="s">
        <v>1042</v>
      </c>
      <c r="O38" s="54" t="s">
        <v>1321</v>
      </c>
      <c r="P38" s="64" t="s">
        <v>1047</v>
      </c>
      <c r="Q38" s="65">
        <v>45293</v>
      </c>
      <c r="R38" s="65">
        <v>45611</v>
      </c>
      <c r="S38" s="67" t="s">
        <v>1047</v>
      </c>
      <c r="T38" s="57"/>
      <c r="U38" s="54"/>
      <c r="V38" s="66">
        <v>0.05</v>
      </c>
      <c r="W38" s="54" t="s">
        <v>302</v>
      </c>
      <c r="X38" s="54" t="s">
        <v>1360</v>
      </c>
      <c r="Y38" s="54" t="s">
        <v>262</v>
      </c>
      <c r="Z38" s="54" t="s">
        <v>262</v>
      </c>
      <c r="AA38" s="54" t="s">
        <v>262</v>
      </c>
      <c r="AB38" s="54" t="s">
        <v>1240</v>
      </c>
      <c r="AC38" s="54" t="s">
        <v>262</v>
      </c>
      <c r="AD38" s="54" t="s">
        <v>262</v>
      </c>
      <c r="AE38" s="54" t="s">
        <v>262</v>
      </c>
      <c r="AF38" s="54" t="s">
        <v>262</v>
      </c>
      <c r="AG38" s="54" t="s">
        <v>262</v>
      </c>
      <c r="AH38" s="54" t="s">
        <v>262</v>
      </c>
      <c r="AI38" s="54" t="s">
        <v>262</v>
      </c>
      <c r="AJ38" s="64" t="s">
        <v>277</v>
      </c>
    </row>
    <row r="39" spans="2:36" ht="270.75" hidden="1" x14ac:dyDescent="0.2">
      <c r="B39" s="54" t="s">
        <v>202</v>
      </c>
      <c r="C39" s="72" t="s">
        <v>503</v>
      </c>
      <c r="D39" s="54" t="s">
        <v>501</v>
      </c>
      <c r="E39" s="54" t="s">
        <v>1020</v>
      </c>
      <c r="F39" s="54" t="s">
        <v>290</v>
      </c>
      <c r="G39" s="54" t="s">
        <v>362</v>
      </c>
      <c r="H39" s="54" t="s">
        <v>499</v>
      </c>
      <c r="I39" s="54" t="s">
        <v>262</v>
      </c>
      <c r="J39" s="54" t="s">
        <v>262</v>
      </c>
      <c r="K39" s="54" t="s">
        <v>1267</v>
      </c>
      <c r="L39" s="54" t="s">
        <v>1270</v>
      </c>
      <c r="M39" s="64" t="s">
        <v>1271</v>
      </c>
      <c r="N39" s="97" t="s">
        <v>1472</v>
      </c>
      <c r="O39" s="53" t="s">
        <v>1341</v>
      </c>
      <c r="P39" s="64" t="s">
        <v>1221</v>
      </c>
      <c r="Q39" s="65">
        <v>45612</v>
      </c>
      <c r="R39" s="65">
        <v>45641</v>
      </c>
      <c r="S39" s="64" t="s">
        <v>72</v>
      </c>
      <c r="T39" s="57"/>
      <c r="U39" s="54"/>
      <c r="V39" s="66"/>
      <c r="W39" s="54" t="s">
        <v>1360</v>
      </c>
      <c r="X39" s="54" t="s">
        <v>1283</v>
      </c>
      <c r="Y39" s="54" t="s">
        <v>1284</v>
      </c>
      <c r="Z39" s="54" t="s">
        <v>262</v>
      </c>
      <c r="AA39" s="54" t="s">
        <v>262</v>
      </c>
      <c r="AB39" s="54" t="s">
        <v>1240</v>
      </c>
      <c r="AC39" s="54" t="s">
        <v>262</v>
      </c>
      <c r="AD39" s="54" t="s">
        <v>262</v>
      </c>
      <c r="AE39" s="54" t="s">
        <v>262</v>
      </c>
      <c r="AF39" s="54" t="s">
        <v>262</v>
      </c>
      <c r="AG39" s="54" t="s">
        <v>262</v>
      </c>
      <c r="AH39" s="54" t="s">
        <v>262</v>
      </c>
      <c r="AI39" s="54" t="s">
        <v>262</v>
      </c>
      <c r="AJ39" s="64" t="s">
        <v>215</v>
      </c>
    </row>
    <row r="40" spans="2:36" ht="270.75" hidden="1" x14ac:dyDescent="0.2">
      <c r="B40" s="54" t="s">
        <v>202</v>
      </c>
      <c r="C40" s="72" t="s">
        <v>503</v>
      </c>
      <c r="D40" s="54" t="s">
        <v>501</v>
      </c>
      <c r="E40" s="54" t="s">
        <v>1020</v>
      </c>
      <c r="F40" s="54" t="s">
        <v>290</v>
      </c>
      <c r="G40" s="54" t="s">
        <v>362</v>
      </c>
      <c r="H40" s="54" t="s">
        <v>499</v>
      </c>
      <c r="I40" s="54" t="s">
        <v>262</v>
      </c>
      <c r="J40" s="54" t="s">
        <v>262</v>
      </c>
      <c r="K40" s="54" t="s">
        <v>1064</v>
      </c>
      <c r="L40" s="54" t="s">
        <v>1064</v>
      </c>
      <c r="M40" s="64" t="s">
        <v>1065</v>
      </c>
      <c r="N40" s="54" t="s">
        <v>1042</v>
      </c>
      <c r="O40" s="54" t="s">
        <v>1066</v>
      </c>
      <c r="P40" s="64" t="s">
        <v>1047</v>
      </c>
      <c r="Q40" s="65">
        <v>45293</v>
      </c>
      <c r="R40" s="65">
        <v>45625</v>
      </c>
      <c r="S40" s="67" t="s">
        <v>1047</v>
      </c>
      <c r="T40" s="57"/>
      <c r="U40" s="54"/>
      <c r="V40" s="66">
        <v>0.1</v>
      </c>
      <c r="W40" s="54" t="s">
        <v>302</v>
      </c>
      <c r="X40" s="54" t="s">
        <v>1360</v>
      </c>
      <c r="Y40" s="54" t="s">
        <v>262</v>
      </c>
      <c r="Z40" s="54" t="s">
        <v>262</v>
      </c>
      <c r="AA40" s="54" t="s">
        <v>262</v>
      </c>
      <c r="AB40" s="54" t="s">
        <v>1240</v>
      </c>
      <c r="AC40" s="54" t="s">
        <v>262</v>
      </c>
      <c r="AD40" s="54" t="s">
        <v>262</v>
      </c>
      <c r="AE40" s="54" t="s">
        <v>262</v>
      </c>
      <c r="AF40" s="54" t="s">
        <v>262</v>
      </c>
      <c r="AG40" s="54" t="s">
        <v>262</v>
      </c>
      <c r="AH40" s="54" t="s">
        <v>262</v>
      </c>
      <c r="AI40" s="54" t="s">
        <v>262</v>
      </c>
      <c r="AJ40" s="64" t="s">
        <v>277</v>
      </c>
    </row>
    <row r="41" spans="2:36" ht="270.75" hidden="1" x14ac:dyDescent="0.2">
      <c r="B41" s="54" t="s">
        <v>202</v>
      </c>
      <c r="C41" s="72" t="s">
        <v>503</v>
      </c>
      <c r="D41" s="54" t="s">
        <v>501</v>
      </c>
      <c r="E41" s="54" t="s">
        <v>1021</v>
      </c>
      <c r="F41" s="54" t="s">
        <v>290</v>
      </c>
      <c r="G41" s="54" t="s">
        <v>362</v>
      </c>
      <c r="H41" s="54" t="s">
        <v>499</v>
      </c>
      <c r="I41" s="54" t="s">
        <v>262</v>
      </c>
      <c r="J41" s="54" t="s">
        <v>262</v>
      </c>
      <c r="K41" s="54" t="s">
        <v>1477</v>
      </c>
      <c r="L41" s="54" t="s">
        <v>1478</v>
      </c>
      <c r="M41" s="64" t="s">
        <v>518</v>
      </c>
      <c r="N41" s="68" t="s">
        <v>1286</v>
      </c>
      <c r="O41" s="68" t="s">
        <v>1340</v>
      </c>
      <c r="P41" s="68" t="s">
        <v>1069</v>
      </c>
      <c r="Q41" s="65">
        <v>45306</v>
      </c>
      <c r="R41" s="65">
        <v>45321</v>
      </c>
      <c r="S41" s="69" t="s">
        <v>50</v>
      </c>
      <c r="T41" s="60" t="s">
        <v>509</v>
      </c>
      <c r="U41" s="60" t="s">
        <v>509</v>
      </c>
      <c r="V41" s="66">
        <v>0.05</v>
      </c>
      <c r="W41" s="54" t="s">
        <v>302</v>
      </c>
      <c r="X41" s="54" t="s">
        <v>1360</v>
      </c>
      <c r="Y41" s="54" t="s">
        <v>262</v>
      </c>
      <c r="Z41" s="54" t="s">
        <v>262</v>
      </c>
      <c r="AA41" s="54" t="s">
        <v>262</v>
      </c>
      <c r="AB41" s="54" t="s">
        <v>1240</v>
      </c>
      <c r="AC41" s="54" t="s">
        <v>262</v>
      </c>
      <c r="AD41" s="54" t="s">
        <v>262</v>
      </c>
      <c r="AE41" s="54" t="s">
        <v>262</v>
      </c>
      <c r="AF41" s="54" t="s">
        <v>262</v>
      </c>
      <c r="AG41" s="54" t="s">
        <v>262</v>
      </c>
      <c r="AH41" s="54" t="s">
        <v>262</v>
      </c>
      <c r="AI41" s="54" t="s">
        <v>262</v>
      </c>
      <c r="AJ41" s="64" t="s">
        <v>277</v>
      </c>
    </row>
    <row r="42" spans="2:36" ht="270.75" hidden="1" x14ac:dyDescent="0.2">
      <c r="B42" s="54" t="s">
        <v>202</v>
      </c>
      <c r="C42" s="72" t="s">
        <v>503</v>
      </c>
      <c r="D42" s="54" t="s">
        <v>501</v>
      </c>
      <c r="E42" s="54" t="s">
        <v>1021</v>
      </c>
      <c r="F42" s="54" t="s">
        <v>290</v>
      </c>
      <c r="G42" s="54" t="s">
        <v>362</v>
      </c>
      <c r="H42" s="54" t="s">
        <v>499</v>
      </c>
      <c r="I42" s="54" t="s">
        <v>262</v>
      </c>
      <c r="J42" s="54" t="s">
        <v>262</v>
      </c>
      <c r="K42" s="54" t="s">
        <v>1479</v>
      </c>
      <c r="L42" s="68" t="s">
        <v>525</v>
      </c>
      <c r="M42" s="64" t="s">
        <v>1094</v>
      </c>
      <c r="N42" s="68" t="s">
        <v>1286</v>
      </c>
      <c r="O42" s="68" t="s">
        <v>1340</v>
      </c>
      <c r="P42" s="68" t="s">
        <v>1069</v>
      </c>
      <c r="Q42" s="65">
        <v>45350</v>
      </c>
      <c r="R42" s="65">
        <v>45626</v>
      </c>
      <c r="S42" s="69" t="s">
        <v>1098</v>
      </c>
      <c r="T42" s="60" t="s">
        <v>509</v>
      </c>
      <c r="U42" s="60" t="s">
        <v>509</v>
      </c>
      <c r="V42" s="66">
        <v>0.3</v>
      </c>
      <c r="W42" s="54" t="s">
        <v>1360</v>
      </c>
      <c r="X42" s="54" t="s">
        <v>311</v>
      </c>
      <c r="Y42" s="54" t="s">
        <v>312</v>
      </c>
      <c r="Z42" s="54" t="s">
        <v>262</v>
      </c>
      <c r="AA42" s="54" t="s">
        <v>262</v>
      </c>
      <c r="AB42" s="54" t="s">
        <v>1354</v>
      </c>
      <c r="AC42" s="54" t="s">
        <v>1356</v>
      </c>
      <c r="AD42" s="54" t="s">
        <v>262</v>
      </c>
      <c r="AE42" s="54" t="s">
        <v>262</v>
      </c>
      <c r="AF42" s="54" t="s">
        <v>262</v>
      </c>
      <c r="AG42" s="54" t="s">
        <v>262</v>
      </c>
      <c r="AH42" s="54" t="s">
        <v>262</v>
      </c>
      <c r="AI42" s="54" t="s">
        <v>262</v>
      </c>
      <c r="AJ42" s="64" t="s">
        <v>277</v>
      </c>
    </row>
    <row r="43" spans="2:36" ht="270.75" hidden="1" x14ac:dyDescent="0.2">
      <c r="B43" s="54" t="s">
        <v>202</v>
      </c>
      <c r="C43" s="72" t="s">
        <v>503</v>
      </c>
      <c r="D43" s="54" t="s">
        <v>501</v>
      </c>
      <c r="E43" s="54" t="s">
        <v>1021</v>
      </c>
      <c r="F43" s="54" t="s">
        <v>290</v>
      </c>
      <c r="G43" s="54" t="s">
        <v>362</v>
      </c>
      <c r="H43" s="54" t="s">
        <v>499</v>
      </c>
      <c r="I43" s="54" t="s">
        <v>262</v>
      </c>
      <c r="J43" s="54" t="s">
        <v>262</v>
      </c>
      <c r="K43" s="54" t="s">
        <v>1273</v>
      </c>
      <c r="L43" s="54" t="s">
        <v>1274</v>
      </c>
      <c r="M43" s="64" t="s">
        <v>1275</v>
      </c>
      <c r="N43" s="53" t="s">
        <v>1289</v>
      </c>
      <c r="O43" s="53" t="s">
        <v>1263</v>
      </c>
      <c r="P43" s="64" t="s">
        <v>1221</v>
      </c>
      <c r="Q43" s="65">
        <v>45350</v>
      </c>
      <c r="R43" s="65">
        <v>45595</v>
      </c>
      <c r="S43" s="64" t="s">
        <v>84</v>
      </c>
      <c r="T43" s="60"/>
      <c r="U43" s="60"/>
      <c r="V43" s="66"/>
      <c r="W43" s="54" t="s">
        <v>1360</v>
      </c>
      <c r="X43" s="54" t="s">
        <v>1283</v>
      </c>
      <c r="Y43" s="54" t="s">
        <v>1284</v>
      </c>
      <c r="Z43" s="54" t="s">
        <v>262</v>
      </c>
      <c r="AA43" s="54" t="s">
        <v>262</v>
      </c>
      <c r="AB43" s="54" t="s">
        <v>1240</v>
      </c>
      <c r="AC43" s="54" t="s">
        <v>262</v>
      </c>
      <c r="AD43" s="54" t="s">
        <v>262</v>
      </c>
      <c r="AE43" s="54" t="s">
        <v>262</v>
      </c>
      <c r="AF43" s="54" t="s">
        <v>262</v>
      </c>
      <c r="AG43" s="54" t="s">
        <v>262</v>
      </c>
      <c r="AH43" s="54" t="s">
        <v>262</v>
      </c>
      <c r="AI43" s="54" t="s">
        <v>262</v>
      </c>
      <c r="AJ43" s="64" t="s">
        <v>215</v>
      </c>
    </row>
    <row r="44" spans="2:36" ht="270.75" hidden="1" x14ac:dyDescent="0.2">
      <c r="B44" s="54" t="s">
        <v>202</v>
      </c>
      <c r="C44" s="72" t="s">
        <v>503</v>
      </c>
      <c r="D44" s="54" t="s">
        <v>501</v>
      </c>
      <c r="E44" s="54" t="s">
        <v>1021</v>
      </c>
      <c r="F44" s="54" t="s">
        <v>290</v>
      </c>
      <c r="G44" s="54" t="s">
        <v>362</v>
      </c>
      <c r="H44" s="54" t="s">
        <v>499</v>
      </c>
      <c r="I44" s="54" t="s">
        <v>262</v>
      </c>
      <c r="J44" s="54" t="s">
        <v>262</v>
      </c>
      <c r="K44" s="54" t="s">
        <v>1095</v>
      </c>
      <c r="L44" s="68" t="s">
        <v>1067</v>
      </c>
      <c r="M44" s="64" t="s">
        <v>1068</v>
      </c>
      <c r="N44" s="68" t="s">
        <v>1286</v>
      </c>
      <c r="O44" s="68" t="s">
        <v>1340</v>
      </c>
      <c r="P44" s="68" t="s">
        <v>1069</v>
      </c>
      <c r="Q44" s="65">
        <v>45350</v>
      </c>
      <c r="R44" s="65">
        <v>45626</v>
      </c>
      <c r="S44" s="69" t="s">
        <v>1098</v>
      </c>
      <c r="T44" s="60" t="s">
        <v>509</v>
      </c>
      <c r="U44" s="60" t="s">
        <v>509</v>
      </c>
      <c r="V44" s="66">
        <v>0.5</v>
      </c>
      <c r="W44" s="54" t="s">
        <v>1360</v>
      </c>
      <c r="X44" s="54" t="s">
        <v>311</v>
      </c>
      <c r="Y44" s="54" t="s">
        <v>312</v>
      </c>
      <c r="Z44" s="54" t="s">
        <v>262</v>
      </c>
      <c r="AA44" s="54" t="s">
        <v>262</v>
      </c>
      <c r="AB44" s="54" t="s">
        <v>1354</v>
      </c>
      <c r="AC44" s="54" t="s">
        <v>1356</v>
      </c>
      <c r="AD44" s="54" t="s">
        <v>325</v>
      </c>
      <c r="AE44" s="54" t="s">
        <v>262</v>
      </c>
      <c r="AF44" s="54" t="s">
        <v>262</v>
      </c>
      <c r="AG44" s="54" t="s">
        <v>262</v>
      </c>
      <c r="AH44" s="54" t="s">
        <v>211</v>
      </c>
      <c r="AI44" s="54" t="s">
        <v>258</v>
      </c>
      <c r="AJ44" s="64" t="s">
        <v>277</v>
      </c>
    </row>
    <row r="45" spans="2:36" ht="270.75" hidden="1" x14ac:dyDescent="0.2">
      <c r="B45" s="54" t="s">
        <v>202</v>
      </c>
      <c r="C45" s="72" t="s">
        <v>503</v>
      </c>
      <c r="D45" s="54" t="s">
        <v>501</v>
      </c>
      <c r="E45" s="54" t="s">
        <v>1021</v>
      </c>
      <c r="F45" s="54" t="s">
        <v>290</v>
      </c>
      <c r="G45" s="54" t="s">
        <v>362</v>
      </c>
      <c r="H45" s="54" t="s">
        <v>499</v>
      </c>
      <c r="I45" s="54" t="s">
        <v>262</v>
      </c>
      <c r="J45" s="54" t="s">
        <v>262</v>
      </c>
      <c r="K45" s="54" t="s">
        <v>1276</v>
      </c>
      <c r="L45" s="54" t="s">
        <v>1277</v>
      </c>
      <c r="M45" s="64" t="s">
        <v>1278</v>
      </c>
      <c r="N45" s="97" t="s">
        <v>1472</v>
      </c>
      <c r="O45" s="53" t="s">
        <v>1341</v>
      </c>
      <c r="P45" s="64" t="s">
        <v>1221</v>
      </c>
      <c r="Q45" s="65">
        <v>45627</v>
      </c>
      <c r="R45" s="65">
        <v>45641</v>
      </c>
      <c r="S45" s="64" t="s">
        <v>84</v>
      </c>
      <c r="T45" s="60"/>
      <c r="U45" s="60"/>
      <c r="V45" s="66"/>
      <c r="W45" s="54" t="s">
        <v>1360</v>
      </c>
      <c r="X45" s="54" t="s">
        <v>1283</v>
      </c>
      <c r="Y45" s="54" t="s">
        <v>1284</v>
      </c>
      <c r="Z45" s="54" t="s">
        <v>262</v>
      </c>
      <c r="AA45" s="54" t="s">
        <v>262</v>
      </c>
      <c r="AB45" s="54" t="s">
        <v>1240</v>
      </c>
      <c r="AC45" s="54" t="s">
        <v>262</v>
      </c>
      <c r="AD45" s="54" t="s">
        <v>262</v>
      </c>
      <c r="AE45" s="54" t="s">
        <v>262</v>
      </c>
      <c r="AF45" s="54" t="s">
        <v>262</v>
      </c>
      <c r="AG45" s="54" t="s">
        <v>262</v>
      </c>
      <c r="AH45" s="54" t="s">
        <v>262</v>
      </c>
      <c r="AI45" s="54" t="s">
        <v>262</v>
      </c>
      <c r="AJ45" s="64" t="s">
        <v>215</v>
      </c>
    </row>
    <row r="46" spans="2:36" ht="270.75" hidden="1" x14ac:dyDescent="0.2">
      <c r="B46" s="54" t="s">
        <v>202</v>
      </c>
      <c r="C46" s="72" t="s">
        <v>503</v>
      </c>
      <c r="D46" s="54" t="s">
        <v>501</v>
      </c>
      <c r="E46" s="54" t="s">
        <v>1021</v>
      </c>
      <c r="F46" s="54" t="s">
        <v>290</v>
      </c>
      <c r="G46" s="54" t="s">
        <v>362</v>
      </c>
      <c r="H46" s="54" t="s">
        <v>499</v>
      </c>
      <c r="I46" s="54" t="s">
        <v>262</v>
      </c>
      <c r="J46" s="54" t="s">
        <v>262</v>
      </c>
      <c r="K46" s="54" t="s">
        <v>1480</v>
      </c>
      <c r="L46" s="68" t="s">
        <v>1096</v>
      </c>
      <c r="M46" s="64" t="s">
        <v>1097</v>
      </c>
      <c r="N46" s="68" t="s">
        <v>1286</v>
      </c>
      <c r="O46" s="68" t="s">
        <v>1340</v>
      </c>
      <c r="P46" s="68" t="s">
        <v>1069</v>
      </c>
      <c r="Q46" s="65">
        <v>45350</v>
      </c>
      <c r="R46" s="65">
        <v>45626</v>
      </c>
      <c r="S46" s="69" t="s">
        <v>1099</v>
      </c>
      <c r="T46" s="60" t="s">
        <v>509</v>
      </c>
      <c r="U46" s="60" t="s">
        <v>509</v>
      </c>
      <c r="V46" s="66">
        <v>0.15</v>
      </c>
      <c r="W46" s="54" t="s">
        <v>1360</v>
      </c>
      <c r="X46" s="54" t="s">
        <v>311</v>
      </c>
      <c r="Y46" s="54" t="s">
        <v>312</v>
      </c>
      <c r="Z46" s="54" t="s">
        <v>1369</v>
      </c>
      <c r="AA46" s="54" t="s">
        <v>262</v>
      </c>
      <c r="AB46" s="54" t="s">
        <v>1354</v>
      </c>
      <c r="AC46" s="54" t="s">
        <v>1356</v>
      </c>
      <c r="AD46" s="54" t="s">
        <v>325</v>
      </c>
      <c r="AE46" s="54" t="s">
        <v>262</v>
      </c>
      <c r="AF46" s="54" t="s">
        <v>262</v>
      </c>
      <c r="AG46" s="54" t="s">
        <v>262</v>
      </c>
      <c r="AH46" s="54" t="s">
        <v>211</v>
      </c>
      <c r="AI46" s="54" t="s">
        <v>258</v>
      </c>
      <c r="AJ46" s="64" t="s">
        <v>277</v>
      </c>
    </row>
    <row r="47" spans="2:36" ht="213.75" hidden="1" x14ac:dyDescent="0.2">
      <c r="B47" s="54" t="s">
        <v>202</v>
      </c>
      <c r="C47" s="72" t="s">
        <v>503</v>
      </c>
      <c r="D47" s="54" t="s">
        <v>486</v>
      </c>
      <c r="E47" s="54" t="s">
        <v>1022</v>
      </c>
      <c r="F47" s="54" t="s">
        <v>290</v>
      </c>
      <c r="G47" s="54" t="s">
        <v>347</v>
      </c>
      <c r="H47" s="54" t="s">
        <v>353</v>
      </c>
      <c r="I47" s="54" t="s">
        <v>504</v>
      </c>
      <c r="J47" s="54" t="s">
        <v>262</v>
      </c>
      <c r="K47" s="54" t="s">
        <v>1070</v>
      </c>
      <c r="L47" s="54" t="s">
        <v>1071</v>
      </c>
      <c r="M47" s="64" t="s">
        <v>1072</v>
      </c>
      <c r="N47" s="54" t="s">
        <v>1073</v>
      </c>
      <c r="O47" s="54" t="s">
        <v>262</v>
      </c>
      <c r="P47" s="64" t="s">
        <v>72</v>
      </c>
      <c r="Q47" s="65">
        <v>45292</v>
      </c>
      <c r="R47" s="65">
        <v>45641</v>
      </c>
      <c r="S47" s="67" t="s">
        <v>262</v>
      </c>
      <c r="T47" s="57"/>
      <c r="U47" s="54"/>
      <c r="V47" s="66">
        <v>1</v>
      </c>
      <c r="W47" s="54" t="s">
        <v>303</v>
      </c>
      <c r="X47" s="54" t="s">
        <v>262</v>
      </c>
      <c r="Y47" s="54" t="s">
        <v>262</v>
      </c>
      <c r="Z47" s="54" t="s">
        <v>262</v>
      </c>
      <c r="AA47" s="54" t="s">
        <v>262</v>
      </c>
      <c r="AB47" s="54" t="s">
        <v>1240</v>
      </c>
      <c r="AC47" s="54" t="s">
        <v>262</v>
      </c>
      <c r="AD47" s="54" t="s">
        <v>262</v>
      </c>
      <c r="AE47" s="54" t="s">
        <v>262</v>
      </c>
      <c r="AF47" s="54" t="s">
        <v>262</v>
      </c>
      <c r="AG47" s="54" t="s">
        <v>262</v>
      </c>
      <c r="AH47" s="54" t="s">
        <v>262</v>
      </c>
      <c r="AI47" s="54" t="s">
        <v>262</v>
      </c>
      <c r="AJ47" s="64" t="s">
        <v>277</v>
      </c>
    </row>
    <row r="48" spans="2:36" ht="213.75" hidden="1" x14ac:dyDescent="0.2">
      <c r="B48" s="54" t="s">
        <v>202</v>
      </c>
      <c r="C48" s="72" t="s">
        <v>503</v>
      </c>
      <c r="D48" s="54" t="s">
        <v>486</v>
      </c>
      <c r="E48" s="54" t="s">
        <v>1023</v>
      </c>
      <c r="F48" s="54" t="s">
        <v>290</v>
      </c>
      <c r="G48" s="54" t="s">
        <v>347</v>
      </c>
      <c r="H48" s="54" t="s">
        <v>353</v>
      </c>
      <c r="I48" s="54" t="s">
        <v>504</v>
      </c>
      <c r="J48" s="54"/>
      <c r="K48" s="54" t="s">
        <v>1074</v>
      </c>
      <c r="L48" s="54" t="s">
        <v>1075</v>
      </c>
      <c r="M48" s="64" t="s">
        <v>1076</v>
      </c>
      <c r="N48" s="54" t="s">
        <v>1073</v>
      </c>
      <c r="O48" s="54" t="s">
        <v>262</v>
      </c>
      <c r="P48" s="64" t="s">
        <v>72</v>
      </c>
      <c r="Q48" s="65">
        <v>45292</v>
      </c>
      <c r="R48" s="65">
        <v>45641</v>
      </c>
      <c r="S48" s="67" t="s">
        <v>262</v>
      </c>
      <c r="T48" s="57"/>
      <c r="U48" s="54"/>
      <c r="V48" s="54">
        <v>100</v>
      </c>
      <c r="W48" s="54" t="s">
        <v>303</v>
      </c>
      <c r="X48" s="54" t="s">
        <v>262</v>
      </c>
      <c r="Y48" s="54" t="s">
        <v>262</v>
      </c>
      <c r="Z48" s="54" t="s">
        <v>262</v>
      </c>
      <c r="AA48" s="54" t="s">
        <v>262</v>
      </c>
      <c r="AB48" s="54" t="s">
        <v>1240</v>
      </c>
      <c r="AC48" s="54" t="s">
        <v>262</v>
      </c>
      <c r="AD48" s="54" t="s">
        <v>262</v>
      </c>
      <c r="AE48" s="54" t="s">
        <v>262</v>
      </c>
      <c r="AF48" s="54" t="s">
        <v>262</v>
      </c>
      <c r="AG48" s="54" t="s">
        <v>262</v>
      </c>
      <c r="AH48" s="54" t="s">
        <v>262</v>
      </c>
      <c r="AI48" s="54" t="s">
        <v>262</v>
      </c>
      <c r="AJ48" s="64" t="s">
        <v>277</v>
      </c>
    </row>
    <row r="49" spans="1:36" s="189" customFormat="1" ht="213.75" x14ac:dyDescent="0.2">
      <c r="A49" s="25"/>
      <c r="B49" s="179" t="s">
        <v>202</v>
      </c>
      <c r="C49" s="180" t="s">
        <v>503</v>
      </c>
      <c r="D49" s="179" t="s">
        <v>1024</v>
      </c>
      <c r="E49" s="179" t="s">
        <v>1025</v>
      </c>
      <c r="F49" s="179" t="s">
        <v>290</v>
      </c>
      <c r="G49" s="179" t="s">
        <v>262</v>
      </c>
      <c r="H49" s="179" t="s">
        <v>262</v>
      </c>
      <c r="I49" s="179" t="s">
        <v>262</v>
      </c>
      <c r="J49" s="179" t="s">
        <v>262</v>
      </c>
      <c r="K49" s="179" t="s">
        <v>1081</v>
      </c>
      <c r="L49" s="179" t="s">
        <v>1089</v>
      </c>
      <c r="M49" s="181" t="s">
        <v>1082</v>
      </c>
      <c r="N49" s="179" t="s">
        <v>1272</v>
      </c>
      <c r="O49" s="179" t="s">
        <v>1083</v>
      </c>
      <c r="P49" s="181" t="s">
        <v>72</v>
      </c>
      <c r="Q49" s="182">
        <v>45293</v>
      </c>
      <c r="R49" s="182">
        <v>45626</v>
      </c>
      <c r="S49" s="183" t="s">
        <v>1047</v>
      </c>
      <c r="T49" s="57"/>
      <c r="U49" s="179"/>
      <c r="V49" s="66">
        <v>0.8</v>
      </c>
      <c r="W49" s="179" t="s">
        <v>302</v>
      </c>
      <c r="X49" s="179" t="s">
        <v>1364</v>
      </c>
      <c r="Y49" s="179" t="s">
        <v>262</v>
      </c>
      <c r="Z49" s="179" t="s">
        <v>262</v>
      </c>
      <c r="AA49" s="179" t="s">
        <v>262</v>
      </c>
      <c r="AB49" s="187" t="s">
        <v>325</v>
      </c>
      <c r="AC49" s="179" t="s">
        <v>262</v>
      </c>
      <c r="AD49" s="179" t="s">
        <v>262</v>
      </c>
      <c r="AE49" s="179" t="s">
        <v>262</v>
      </c>
      <c r="AF49" s="179" t="s">
        <v>262</v>
      </c>
      <c r="AG49" s="179" t="s">
        <v>262</v>
      </c>
      <c r="AH49" s="179" t="s">
        <v>209</v>
      </c>
      <c r="AI49" s="179" t="s">
        <v>242</v>
      </c>
      <c r="AJ49" s="181" t="s">
        <v>277</v>
      </c>
    </row>
    <row r="50" spans="1:36" s="189" customFormat="1" ht="213.75" x14ac:dyDescent="0.2">
      <c r="A50" s="25"/>
      <c r="B50" s="179" t="s">
        <v>202</v>
      </c>
      <c r="C50" s="180" t="s">
        <v>503</v>
      </c>
      <c r="D50" s="179" t="s">
        <v>1024</v>
      </c>
      <c r="E50" s="179" t="s">
        <v>1025</v>
      </c>
      <c r="F50" s="179" t="s">
        <v>290</v>
      </c>
      <c r="G50" s="179" t="s">
        <v>262</v>
      </c>
      <c r="H50" s="179" t="s">
        <v>262</v>
      </c>
      <c r="I50" s="179" t="s">
        <v>262</v>
      </c>
      <c r="J50" s="179" t="s">
        <v>262</v>
      </c>
      <c r="K50" s="179" t="s">
        <v>1259</v>
      </c>
      <c r="L50" s="179" t="s">
        <v>1279</v>
      </c>
      <c r="M50" s="181" t="s">
        <v>1280</v>
      </c>
      <c r="N50" s="184" t="s">
        <v>1472</v>
      </c>
      <c r="O50" s="184" t="s">
        <v>1341</v>
      </c>
      <c r="P50" s="181" t="s">
        <v>1221</v>
      </c>
      <c r="Q50" s="182">
        <v>45627</v>
      </c>
      <c r="R50" s="182">
        <v>45641</v>
      </c>
      <c r="S50" s="181" t="s">
        <v>72</v>
      </c>
      <c r="T50" s="57"/>
      <c r="U50" s="179"/>
      <c r="V50" s="66"/>
      <c r="W50" s="179" t="s">
        <v>1360</v>
      </c>
      <c r="X50" s="179" t="s">
        <v>1283</v>
      </c>
      <c r="Y50" s="179" t="s">
        <v>1284</v>
      </c>
      <c r="Z50" s="179" t="s">
        <v>1364</v>
      </c>
      <c r="AA50" s="179" t="s">
        <v>262</v>
      </c>
      <c r="AB50" s="187" t="s">
        <v>325</v>
      </c>
      <c r="AC50" s="179" t="s">
        <v>262</v>
      </c>
      <c r="AD50" s="179" t="s">
        <v>262</v>
      </c>
      <c r="AE50" s="179" t="s">
        <v>262</v>
      </c>
      <c r="AF50" s="179" t="s">
        <v>262</v>
      </c>
      <c r="AG50" s="179" t="s">
        <v>262</v>
      </c>
      <c r="AH50" s="179" t="s">
        <v>209</v>
      </c>
      <c r="AI50" s="179" t="s">
        <v>242</v>
      </c>
      <c r="AJ50" s="181" t="s">
        <v>215</v>
      </c>
    </row>
    <row r="51" spans="1:36" s="189" customFormat="1" ht="213.75" x14ac:dyDescent="0.2">
      <c r="A51" s="25"/>
      <c r="B51" s="179" t="s">
        <v>202</v>
      </c>
      <c r="C51" s="180" t="s">
        <v>503</v>
      </c>
      <c r="D51" s="179" t="s">
        <v>1024</v>
      </c>
      <c r="E51" s="179" t="s">
        <v>1025</v>
      </c>
      <c r="F51" s="179" t="s">
        <v>290</v>
      </c>
      <c r="G51" s="179" t="s">
        <v>262</v>
      </c>
      <c r="H51" s="179" t="s">
        <v>262</v>
      </c>
      <c r="I51" s="179" t="s">
        <v>262</v>
      </c>
      <c r="J51" s="179" t="s">
        <v>262</v>
      </c>
      <c r="K51" s="179" t="s">
        <v>1084</v>
      </c>
      <c r="L51" s="179" t="s">
        <v>1091</v>
      </c>
      <c r="M51" s="181" t="s">
        <v>1050</v>
      </c>
      <c r="N51" s="179" t="s">
        <v>1272</v>
      </c>
      <c r="O51" s="179" t="s">
        <v>1083</v>
      </c>
      <c r="P51" s="181" t="s">
        <v>72</v>
      </c>
      <c r="Q51" s="182">
        <v>45293</v>
      </c>
      <c r="R51" s="182">
        <v>45626</v>
      </c>
      <c r="S51" s="183" t="s">
        <v>72</v>
      </c>
      <c r="T51" s="57"/>
      <c r="U51" s="179"/>
      <c r="V51" s="66">
        <v>0.2</v>
      </c>
      <c r="W51" s="179" t="s">
        <v>302</v>
      </c>
      <c r="X51" s="179" t="s">
        <v>1364</v>
      </c>
      <c r="Y51" s="179" t="s">
        <v>262</v>
      </c>
      <c r="Z51" s="179" t="s">
        <v>262</v>
      </c>
      <c r="AA51" s="179" t="s">
        <v>262</v>
      </c>
      <c r="AB51" s="187" t="s">
        <v>325</v>
      </c>
      <c r="AC51" s="179" t="s">
        <v>262</v>
      </c>
      <c r="AD51" s="179" t="s">
        <v>262</v>
      </c>
      <c r="AE51" s="179" t="s">
        <v>262</v>
      </c>
      <c r="AF51" s="179" t="s">
        <v>262</v>
      </c>
      <c r="AG51" s="179" t="s">
        <v>262</v>
      </c>
      <c r="AH51" s="179" t="s">
        <v>209</v>
      </c>
      <c r="AI51" s="179" t="s">
        <v>242</v>
      </c>
      <c r="AJ51" s="181" t="s">
        <v>277</v>
      </c>
    </row>
    <row r="52" spans="1:36" s="189" customFormat="1" ht="213.75" x14ac:dyDescent="0.2">
      <c r="A52" s="25"/>
      <c r="B52" s="179" t="s">
        <v>202</v>
      </c>
      <c r="C52" s="180" t="s">
        <v>503</v>
      </c>
      <c r="D52" s="179" t="s">
        <v>1024</v>
      </c>
      <c r="E52" s="179" t="s">
        <v>1026</v>
      </c>
      <c r="F52" s="179" t="s">
        <v>290</v>
      </c>
      <c r="G52" s="179" t="s">
        <v>262</v>
      </c>
      <c r="H52" s="179" t="s">
        <v>262</v>
      </c>
      <c r="I52" s="179" t="s">
        <v>262</v>
      </c>
      <c r="J52" s="179" t="s">
        <v>262</v>
      </c>
      <c r="K52" s="179" t="s">
        <v>1085</v>
      </c>
      <c r="L52" s="179" t="s">
        <v>1092</v>
      </c>
      <c r="M52" s="181" t="s">
        <v>1086</v>
      </c>
      <c r="N52" s="179" t="s">
        <v>1272</v>
      </c>
      <c r="O52" s="179" t="s">
        <v>1087</v>
      </c>
      <c r="P52" s="181" t="s">
        <v>72</v>
      </c>
      <c r="Q52" s="182">
        <v>45383</v>
      </c>
      <c r="R52" s="182">
        <v>45641</v>
      </c>
      <c r="S52" s="183" t="s">
        <v>1047</v>
      </c>
      <c r="T52" s="57"/>
      <c r="U52" s="179"/>
      <c r="V52" s="66">
        <v>0.8</v>
      </c>
      <c r="W52" s="179" t="s">
        <v>302</v>
      </c>
      <c r="X52" s="179" t="s">
        <v>1364</v>
      </c>
      <c r="Y52" s="179" t="s">
        <v>262</v>
      </c>
      <c r="Z52" s="179" t="s">
        <v>262</v>
      </c>
      <c r="AA52" s="179" t="s">
        <v>262</v>
      </c>
      <c r="AB52" s="187" t="s">
        <v>325</v>
      </c>
      <c r="AC52" s="179" t="s">
        <v>262</v>
      </c>
      <c r="AD52" s="179" t="s">
        <v>262</v>
      </c>
      <c r="AE52" s="179" t="s">
        <v>262</v>
      </c>
      <c r="AF52" s="179" t="s">
        <v>262</v>
      </c>
      <c r="AG52" s="179" t="s">
        <v>262</v>
      </c>
      <c r="AH52" s="179" t="s">
        <v>209</v>
      </c>
      <c r="AI52" s="179" t="s">
        <v>242</v>
      </c>
      <c r="AJ52" s="181" t="s">
        <v>277</v>
      </c>
    </row>
    <row r="53" spans="1:36" s="189" customFormat="1" ht="213.75" x14ac:dyDescent="0.2">
      <c r="A53" s="25"/>
      <c r="B53" s="179" t="s">
        <v>202</v>
      </c>
      <c r="C53" s="180" t="s">
        <v>503</v>
      </c>
      <c r="D53" s="179" t="s">
        <v>1024</v>
      </c>
      <c r="E53" s="179" t="s">
        <v>1026</v>
      </c>
      <c r="F53" s="179" t="s">
        <v>290</v>
      </c>
      <c r="G53" s="179" t="s">
        <v>262</v>
      </c>
      <c r="H53" s="179" t="s">
        <v>262</v>
      </c>
      <c r="I53" s="179" t="s">
        <v>262</v>
      </c>
      <c r="J53" s="179" t="s">
        <v>262</v>
      </c>
      <c r="K53" s="179" t="s">
        <v>1259</v>
      </c>
      <c r="L53" s="179" t="s">
        <v>1281</v>
      </c>
      <c r="M53" s="181" t="s">
        <v>1282</v>
      </c>
      <c r="N53" s="184" t="s">
        <v>1472</v>
      </c>
      <c r="O53" s="184" t="s">
        <v>1341</v>
      </c>
      <c r="P53" s="181" t="s">
        <v>1221</v>
      </c>
      <c r="Q53" s="182">
        <v>45627</v>
      </c>
      <c r="R53" s="182">
        <v>45641</v>
      </c>
      <c r="S53" s="181" t="s">
        <v>72</v>
      </c>
      <c r="T53" s="57"/>
      <c r="U53" s="179"/>
      <c r="V53" s="66"/>
      <c r="W53" s="179" t="s">
        <v>1360</v>
      </c>
      <c r="X53" s="179" t="s">
        <v>1283</v>
      </c>
      <c r="Y53" s="179" t="s">
        <v>1284</v>
      </c>
      <c r="Z53" s="179" t="s">
        <v>1364</v>
      </c>
      <c r="AA53" s="179" t="s">
        <v>262</v>
      </c>
      <c r="AB53" s="187" t="s">
        <v>325</v>
      </c>
      <c r="AC53" s="179" t="s">
        <v>262</v>
      </c>
      <c r="AD53" s="179" t="s">
        <v>262</v>
      </c>
      <c r="AE53" s="179" t="s">
        <v>262</v>
      </c>
      <c r="AF53" s="179" t="s">
        <v>262</v>
      </c>
      <c r="AG53" s="179" t="s">
        <v>262</v>
      </c>
      <c r="AH53" s="179" t="s">
        <v>209</v>
      </c>
      <c r="AI53" s="179" t="s">
        <v>242</v>
      </c>
      <c r="AJ53" s="181" t="s">
        <v>215</v>
      </c>
    </row>
    <row r="54" spans="1:36" s="189" customFormat="1" ht="213.75" x14ac:dyDescent="0.2">
      <c r="A54" s="25"/>
      <c r="B54" s="179" t="s">
        <v>202</v>
      </c>
      <c r="C54" s="180" t="s">
        <v>503</v>
      </c>
      <c r="D54" s="179" t="s">
        <v>1024</v>
      </c>
      <c r="E54" s="179" t="s">
        <v>1026</v>
      </c>
      <c r="F54" s="179" t="s">
        <v>290</v>
      </c>
      <c r="G54" s="179" t="s">
        <v>262</v>
      </c>
      <c r="H54" s="179" t="s">
        <v>262</v>
      </c>
      <c r="I54" s="179" t="s">
        <v>262</v>
      </c>
      <c r="J54" s="179" t="s">
        <v>262</v>
      </c>
      <c r="K54" s="179" t="s">
        <v>1088</v>
      </c>
      <c r="L54" s="179" t="s">
        <v>1093</v>
      </c>
      <c r="M54" s="181" t="s">
        <v>1050</v>
      </c>
      <c r="N54" s="179" t="s">
        <v>1272</v>
      </c>
      <c r="O54" s="179" t="s">
        <v>1087</v>
      </c>
      <c r="P54" s="181" t="s">
        <v>72</v>
      </c>
      <c r="Q54" s="182">
        <v>45383</v>
      </c>
      <c r="R54" s="182">
        <v>45657</v>
      </c>
      <c r="S54" s="183" t="s">
        <v>72</v>
      </c>
      <c r="T54" s="57"/>
      <c r="U54" s="179"/>
      <c r="V54" s="66">
        <v>0.2</v>
      </c>
      <c r="W54" s="179" t="s">
        <v>302</v>
      </c>
      <c r="X54" s="179" t="s">
        <v>1364</v>
      </c>
      <c r="Y54" s="179" t="s">
        <v>262</v>
      </c>
      <c r="Z54" s="179"/>
      <c r="AA54" s="179"/>
      <c r="AB54" s="187" t="s">
        <v>325</v>
      </c>
      <c r="AC54" s="179" t="s">
        <v>262</v>
      </c>
      <c r="AD54" s="179" t="s">
        <v>262</v>
      </c>
      <c r="AE54" s="179" t="s">
        <v>262</v>
      </c>
      <c r="AF54" s="179" t="s">
        <v>262</v>
      </c>
      <c r="AG54" s="179" t="s">
        <v>262</v>
      </c>
      <c r="AH54" s="179" t="s">
        <v>209</v>
      </c>
      <c r="AI54" s="179" t="s">
        <v>242</v>
      </c>
      <c r="AJ54" s="181" t="s">
        <v>277</v>
      </c>
    </row>
    <row r="55" spans="1:36" s="189" customFormat="1" ht="270.75" x14ac:dyDescent="0.2">
      <c r="A55" s="25"/>
      <c r="B55" s="185" t="s">
        <v>202</v>
      </c>
      <c r="C55" s="186" t="s">
        <v>503</v>
      </c>
      <c r="D55" s="187" t="s">
        <v>485</v>
      </c>
      <c r="E55" s="187" t="s">
        <v>436</v>
      </c>
      <c r="F55" s="187" t="s">
        <v>291</v>
      </c>
      <c r="G55" s="187" t="s">
        <v>346</v>
      </c>
      <c r="H55" s="187" t="s">
        <v>499</v>
      </c>
      <c r="I55" s="187" t="s">
        <v>262</v>
      </c>
      <c r="J55" s="187" t="s">
        <v>262</v>
      </c>
      <c r="K55" s="179" t="s">
        <v>505</v>
      </c>
      <c r="L55" s="179" t="s">
        <v>506</v>
      </c>
      <c r="M55" s="181" t="s">
        <v>507</v>
      </c>
      <c r="N55" s="187" t="s">
        <v>1251</v>
      </c>
      <c r="O55" s="187" t="s">
        <v>1348</v>
      </c>
      <c r="P55" s="187" t="s">
        <v>84</v>
      </c>
      <c r="Q55" s="188">
        <v>45293</v>
      </c>
      <c r="R55" s="188">
        <v>45626</v>
      </c>
      <c r="S55" s="187" t="s">
        <v>508</v>
      </c>
      <c r="T55" s="187" t="s">
        <v>509</v>
      </c>
      <c r="U55" s="57" t="s">
        <v>509</v>
      </c>
      <c r="V55" s="66">
        <v>0.5</v>
      </c>
      <c r="W55" s="187" t="s">
        <v>1365</v>
      </c>
      <c r="X55" s="187" t="s">
        <v>1361</v>
      </c>
      <c r="Y55" s="187" t="s">
        <v>1363</v>
      </c>
      <c r="Z55" s="187" t="s">
        <v>1360</v>
      </c>
      <c r="AA55" s="187" t="s">
        <v>262</v>
      </c>
      <c r="AB55" s="187" t="s">
        <v>325</v>
      </c>
      <c r="AC55" s="187" t="s">
        <v>262</v>
      </c>
      <c r="AD55" s="187" t="s">
        <v>262</v>
      </c>
      <c r="AE55" s="187" t="s">
        <v>262</v>
      </c>
      <c r="AF55" s="187" t="s">
        <v>262</v>
      </c>
      <c r="AG55" s="187" t="s">
        <v>262</v>
      </c>
      <c r="AH55" s="187" t="s">
        <v>212</v>
      </c>
      <c r="AI55" s="187" t="s">
        <v>223</v>
      </c>
      <c r="AJ55" s="187" t="s">
        <v>510</v>
      </c>
    </row>
    <row r="56" spans="1:36" s="189" customFormat="1" ht="270.75" x14ac:dyDescent="0.2">
      <c r="A56" s="25"/>
      <c r="B56" s="185" t="s">
        <v>202</v>
      </c>
      <c r="C56" s="186" t="s">
        <v>503</v>
      </c>
      <c r="D56" s="187" t="s">
        <v>485</v>
      </c>
      <c r="E56" s="187" t="s">
        <v>436</v>
      </c>
      <c r="F56" s="187" t="s">
        <v>291</v>
      </c>
      <c r="G56" s="187" t="s">
        <v>346</v>
      </c>
      <c r="H56" s="187" t="s">
        <v>499</v>
      </c>
      <c r="I56" s="187" t="s">
        <v>262</v>
      </c>
      <c r="J56" s="187" t="s">
        <v>262</v>
      </c>
      <c r="K56" s="179" t="s">
        <v>511</v>
      </c>
      <c r="L56" s="179" t="s">
        <v>512</v>
      </c>
      <c r="M56" s="181" t="s">
        <v>513</v>
      </c>
      <c r="N56" s="187" t="s">
        <v>1251</v>
      </c>
      <c r="O56" s="187" t="s">
        <v>1348</v>
      </c>
      <c r="P56" s="187" t="s">
        <v>84</v>
      </c>
      <c r="Q56" s="188">
        <v>45293</v>
      </c>
      <c r="R56" s="188">
        <v>45626</v>
      </c>
      <c r="S56" s="187" t="s">
        <v>508</v>
      </c>
      <c r="T56" s="187" t="s">
        <v>509</v>
      </c>
      <c r="U56" s="57" t="s">
        <v>509</v>
      </c>
      <c r="V56" s="66">
        <v>0.3</v>
      </c>
      <c r="W56" s="187" t="s">
        <v>1365</v>
      </c>
      <c r="X56" s="187" t="s">
        <v>1361</v>
      </c>
      <c r="Y56" s="187" t="s">
        <v>1363</v>
      </c>
      <c r="Z56" s="187" t="s">
        <v>1360</v>
      </c>
      <c r="AA56" s="187" t="s">
        <v>262</v>
      </c>
      <c r="AB56" s="187" t="s">
        <v>325</v>
      </c>
      <c r="AC56" s="187" t="s">
        <v>262</v>
      </c>
      <c r="AD56" s="187" t="s">
        <v>262</v>
      </c>
      <c r="AE56" s="187" t="s">
        <v>262</v>
      </c>
      <c r="AF56" s="187" t="s">
        <v>262</v>
      </c>
      <c r="AG56" s="187" t="s">
        <v>262</v>
      </c>
      <c r="AH56" s="187" t="s">
        <v>209</v>
      </c>
      <c r="AI56" s="187" t="s">
        <v>242</v>
      </c>
      <c r="AJ56" s="187" t="s">
        <v>510</v>
      </c>
    </row>
    <row r="57" spans="1:36" s="189" customFormat="1" ht="270.75" x14ac:dyDescent="0.2">
      <c r="A57" s="25"/>
      <c r="B57" s="185" t="s">
        <v>202</v>
      </c>
      <c r="C57" s="186" t="s">
        <v>503</v>
      </c>
      <c r="D57" s="187" t="s">
        <v>485</v>
      </c>
      <c r="E57" s="187" t="s">
        <v>436</v>
      </c>
      <c r="F57" s="187" t="s">
        <v>291</v>
      </c>
      <c r="G57" s="187" t="s">
        <v>346</v>
      </c>
      <c r="H57" s="187" t="s">
        <v>499</v>
      </c>
      <c r="I57" s="187" t="s">
        <v>262</v>
      </c>
      <c r="J57" s="187" t="s">
        <v>262</v>
      </c>
      <c r="K57" s="179" t="s">
        <v>514</v>
      </c>
      <c r="L57" s="179" t="s">
        <v>515</v>
      </c>
      <c r="M57" s="181" t="s">
        <v>516</v>
      </c>
      <c r="N57" s="187" t="s">
        <v>1251</v>
      </c>
      <c r="O57" s="187" t="s">
        <v>1348</v>
      </c>
      <c r="P57" s="187" t="s">
        <v>84</v>
      </c>
      <c r="Q57" s="188">
        <v>45293</v>
      </c>
      <c r="R57" s="188">
        <v>45626</v>
      </c>
      <c r="S57" s="187" t="s">
        <v>508</v>
      </c>
      <c r="T57" s="187" t="s">
        <v>509</v>
      </c>
      <c r="U57" s="57" t="s">
        <v>509</v>
      </c>
      <c r="V57" s="66">
        <v>0.2</v>
      </c>
      <c r="W57" s="187" t="s">
        <v>1365</v>
      </c>
      <c r="X57" s="187" t="s">
        <v>1361</v>
      </c>
      <c r="Y57" s="187" t="s">
        <v>1363</v>
      </c>
      <c r="Z57" s="187" t="s">
        <v>1360</v>
      </c>
      <c r="AA57" s="187" t="s">
        <v>262</v>
      </c>
      <c r="AB57" s="187" t="s">
        <v>325</v>
      </c>
      <c r="AC57" s="187" t="s">
        <v>262</v>
      </c>
      <c r="AD57" s="187" t="s">
        <v>262</v>
      </c>
      <c r="AE57" s="187" t="s">
        <v>262</v>
      </c>
      <c r="AF57" s="187" t="s">
        <v>262</v>
      </c>
      <c r="AG57" s="187" t="s">
        <v>262</v>
      </c>
      <c r="AH57" s="187" t="s">
        <v>212</v>
      </c>
      <c r="AI57" s="187" t="s">
        <v>223</v>
      </c>
      <c r="AJ57" s="187" t="s">
        <v>510</v>
      </c>
    </row>
    <row r="58" spans="1:36" ht="114" hidden="1" customHeight="1" x14ac:dyDescent="0.2">
      <c r="B58" s="89" t="s">
        <v>202</v>
      </c>
      <c r="C58" s="90" t="s">
        <v>503</v>
      </c>
      <c r="D58" s="68" t="s">
        <v>485</v>
      </c>
      <c r="E58" s="68" t="s">
        <v>437</v>
      </c>
      <c r="F58" s="68" t="s">
        <v>291</v>
      </c>
      <c r="G58" s="68" t="s">
        <v>346</v>
      </c>
      <c r="H58" s="68" t="s">
        <v>499</v>
      </c>
      <c r="I58" s="68" t="s">
        <v>262</v>
      </c>
      <c r="J58" s="68" t="s">
        <v>262</v>
      </c>
      <c r="K58" s="54" t="s">
        <v>517</v>
      </c>
      <c r="L58" s="54" t="s">
        <v>1481</v>
      </c>
      <c r="M58" s="64" t="s">
        <v>518</v>
      </c>
      <c r="N58" s="68" t="s">
        <v>1251</v>
      </c>
      <c r="O58" s="54" t="s">
        <v>1336</v>
      </c>
      <c r="P58" s="54" t="s">
        <v>84</v>
      </c>
      <c r="Q58" s="65">
        <v>45306</v>
      </c>
      <c r="R58" s="65">
        <v>45321</v>
      </c>
      <c r="S58" s="65" t="s">
        <v>50</v>
      </c>
      <c r="T58" s="60" t="s">
        <v>509</v>
      </c>
      <c r="U58" s="64" t="s">
        <v>509</v>
      </c>
      <c r="V58" s="66">
        <v>0.05</v>
      </c>
      <c r="W58" s="54" t="s">
        <v>1360</v>
      </c>
      <c r="X58" s="54" t="s">
        <v>311</v>
      </c>
      <c r="Y58" s="54" t="s">
        <v>312</v>
      </c>
      <c r="Z58" s="54" t="s">
        <v>262</v>
      </c>
      <c r="AA58" s="64" t="s">
        <v>262</v>
      </c>
      <c r="AB58" s="54" t="s">
        <v>1354</v>
      </c>
      <c r="AC58" s="54" t="s">
        <v>1355</v>
      </c>
      <c r="AD58" s="54" t="s">
        <v>262</v>
      </c>
      <c r="AE58" s="54" t="s">
        <v>262</v>
      </c>
      <c r="AF58" s="54" t="s">
        <v>262</v>
      </c>
      <c r="AG58" s="54" t="s">
        <v>262</v>
      </c>
      <c r="AH58" s="54" t="s">
        <v>262</v>
      </c>
      <c r="AI58" s="54" t="s">
        <v>262</v>
      </c>
      <c r="AJ58" s="54" t="s">
        <v>519</v>
      </c>
    </row>
    <row r="59" spans="1:36" ht="270.75" hidden="1" x14ac:dyDescent="0.2">
      <c r="B59" s="89" t="s">
        <v>202</v>
      </c>
      <c r="C59" s="90" t="s">
        <v>503</v>
      </c>
      <c r="D59" s="68" t="s">
        <v>485</v>
      </c>
      <c r="E59" s="68" t="s">
        <v>437</v>
      </c>
      <c r="F59" s="68" t="s">
        <v>291</v>
      </c>
      <c r="G59" s="68" t="s">
        <v>346</v>
      </c>
      <c r="H59" s="68" t="s">
        <v>499</v>
      </c>
      <c r="I59" s="68" t="s">
        <v>262</v>
      </c>
      <c r="J59" s="68" t="s">
        <v>262</v>
      </c>
      <c r="K59" s="54" t="s">
        <v>520</v>
      </c>
      <c r="L59" s="54" t="s">
        <v>521</v>
      </c>
      <c r="M59" s="64" t="s">
        <v>522</v>
      </c>
      <c r="N59" s="68" t="s">
        <v>1251</v>
      </c>
      <c r="O59" s="54" t="s">
        <v>1336</v>
      </c>
      <c r="P59" s="54" t="s">
        <v>84</v>
      </c>
      <c r="Q59" s="65">
        <v>45350</v>
      </c>
      <c r="R59" s="65">
        <v>45626</v>
      </c>
      <c r="S59" s="70" t="s">
        <v>523</v>
      </c>
      <c r="T59" s="60" t="s">
        <v>509</v>
      </c>
      <c r="U59" s="64" t="s">
        <v>509</v>
      </c>
      <c r="V59" s="66">
        <v>0.2</v>
      </c>
      <c r="W59" s="54" t="s">
        <v>1360</v>
      </c>
      <c r="X59" s="54" t="s">
        <v>311</v>
      </c>
      <c r="Y59" s="54" t="s">
        <v>312</v>
      </c>
      <c r="Z59" s="54" t="s">
        <v>1370</v>
      </c>
      <c r="AA59" s="64" t="s">
        <v>262</v>
      </c>
      <c r="AB59" s="54" t="s">
        <v>1354</v>
      </c>
      <c r="AC59" s="54" t="s">
        <v>1355</v>
      </c>
      <c r="AD59" s="54" t="s">
        <v>262</v>
      </c>
      <c r="AE59" s="54" t="s">
        <v>262</v>
      </c>
      <c r="AF59" s="54" t="s">
        <v>262</v>
      </c>
      <c r="AG59" s="54" t="s">
        <v>262</v>
      </c>
      <c r="AH59" s="54" t="s">
        <v>262</v>
      </c>
      <c r="AI59" s="54" t="s">
        <v>262</v>
      </c>
      <c r="AJ59" s="54" t="s">
        <v>519</v>
      </c>
    </row>
    <row r="60" spans="1:36" ht="270.75" hidden="1" x14ac:dyDescent="0.2">
      <c r="B60" s="89" t="s">
        <v>202</v>
      </c>
      <c r="C60" s="90" t="s">
        <v>503</v>
      </c>
      <c r="D60" s="68" t="s">
        <v>485</v>
      </c>
      <c r="E60" s="68" t="s">
        <v>437</v>
      </c>
      <c r="F60" s="68" t="s">
        <v>291</v>
      </c>
      <c r="G60" s="68" t="s">
        <v>346</v>
      </c>
      <c r="H60" s="68" t="s">
        <v>499</v>
      </c>
      <c r="I60" s="68" t="s">
        <v>262</v>
      </c>
      <c r="J60" s="68" t="s">
        <v>262</v>
      </c>
      <c r="K60" s="54" t="s">
        <v>524</v>
      </c>
      <c r="L60" s="54" t="s">
        <v>525</v>
      </c>
      <c r="M60" s="64" t="s">
        <v>526</v>
      </c>
      <c r="N60" s="68" t="s">
        <v>1251</v>
      </c>
      <c r="O60" s="54" t="s">
        <v>1336</v>
      </c>
      <c r="P60" s="54" t="s">
        <v>84</v>
      </c>
      <c r="Q60" s="65">
        <v>45350</v>
      </c>
      <c r="R60" s="65">
        <v>45626</v>
      </c>
      <c r="S60" s="65" t="s">
        <v>50</v>
      </c>
      <c r="T60" s="60" t="s">
        <v>509</v>
      </c>
      <c r="U60" s="64" t="s">
        <v>509</v>
      </c>
      <c r="V60" s="66">
        <v>0.2</v>
      </c>
      <c r="W60" s="54" t="s">
        <v>1360</v>
      </c>
      <c r="X60" s="54" t="s">
        <v>311</v>
      </c>
      <c r="Y60" s="54" t="s">
        <v>312</v>
      </c>
      <c r="Z60" s="54" t="s">
        <v>1370</v>
      </c>
      <c r="AA60" s="64" t="s">
        <v>262</v>
      </c>
      <c r="AB60" s="54" t="s">
        <v>1354</v>
      </c>
      <c r="AC60" s="54" t="s">
        <v>1355</v>
      </c>
      <c r="AD60" s="54" t="s">
        <v>262</v>
      </c>
      <c r="AE60" s="54" t="s">
        <v>262</v>
      </c>
      <c r="AF60" s="54" t="s">
        <v>262</v>
      </c>
      <c r="AG60" s="54" t="s">
        <v>262</v>
      </c>
      <c r="AH60" s="54" t="s">
        <v>262</v>
      </c>
      <c r="AI60" s="54" t="s">
        <v>262</v>
      </c>
      <c r="AJ60" s="54" t="s">
        <v>519</v>
      </c>
    </row>
    <row r="61" spans="1:36" ht="270.75" hidden="1" x14ac:dyDescent="0.2">
      <c r="B61" s="89" t="s">
        <v>202</v>
      </c>
      <c r="C61" s="90" t="s">
        <v>503</v>
      </c>
      <c r="D61" s="68" t="s">
        <v>485</v>
      </c>
      <c r="E61" s="68" t="s">
        <v>437</v>
      </c>
      <c r="F61" s="68" t="s">
        <v>291</v>
      </c>
      <c r="G61" s="68" t="s">
        <v>346</v>
      </c>
      <c r="H61" s="68" t="s">
        <v>499</v>
      </c>
      <c r="I61" s="68" t="s">
        <v>262</v>
      </c>
      <c r="J61" s="68" t="s">
        <v>262</v>
      </c>
      <c r="K61" s="54" t="s">
        <v>1482</v>
      </c>
      <c r="L61" s="54" t="s">
        <v>527</v>
      </c>
      <c r="M61" s="64" t="s">
        <v>528</v>
      </c>
      <c r="N61" s="68" t="s">
        <v>1251</v>
      </c>
      <c r="O61" s="54" t="s">
        <v>1336</v>
      </c>
      <c r="P61" s="54" t="s">
        <v>84</v>
      </c>
      <c r="Q61" s="65">
        <v>45350</v>
      </c>
      <c r="R61" s="65">
        <v>45626</v>
      </c>
      <c r="S61" s="65" t="s">
        <v>50</v>
      </c>
      <c r="T61" s="60" t="s">
        <v>509</v>
      </c>
      <c r="U61" s="64" t="s">
        <v>509</v>
      </c>
      <c r="V61" s="66">
        <v>0.25</v>
      </c>
      <c r="W61" s="54" t="s">
        <v>1360</v>
      </c>
      <c r="X61" s="54" t="s">
        <v>311</v>
      </c>
      <c r="Y61" s="54" t="s">
        <v>312</v>
      </c>
      <c r="Z61" s="54" t="s">
        <v>262</v>
      </c>
      <c r="AA61" s="64" t="s">
        <v>262</v>
      </c>
      <c r="AB61" s="54" t="s">
        <v>1354</v>
      </c>
      <c r="AC61" s="54" t="s">
        <v>1355</v>
      </c>
      <c r="AD61" s="54" t="s">
        <v>262</v>
      </c>
      <c r="AE61" s="54" t="s">
        <v>262</v>
      </c>
      <c r="AF61" s="54" t="s">
        <v>262</v>
      </c>
      <c r="AG61" s="54" t="s">
        <v>262</v>
      </c>
      <c r="AH61" s="54" t="s">
        <v>262</v>
      </c>
      <c r="AI61" s="54" t="s">
        <v>262</v>
      </c>
      <c r="AJ61" s="54" t="s">
        <v>519</v>
      </c>
    </row>
    <row r="62" spans="1:36" ht="270.75" hidden="1" x14ac:dyDescent="0.2">
      <c r="B62" s="89" t="s">
        <v>202</v>
      </c>
      <c r="C62" s="90" t="s">
        <v>503</v>
      </c>
      <c r="D62" s="68" t="s">
        <v>485</v>
      </c>
      <c r="E62" s="68" t="s">
        <v>437</v>
      </c>
      <c r="F62" s="68" t="s">
        <v>291</v>
      </c>
      <c r="G62" s="68" t="s">
        <v>346</v>
      </c>
      <c r="H62" s="68" t="s">
        <v>499</v>
      </c>
      <c r="I62" s="68" t="s">
        <v>262</v>
      </c>
      <c r="J62" s="68" t="s">
        <v>262</v>
      </c>
      <c r="K62" s="54" t="s">
        <v>529</v>
      </c>
      <c r="L62" s="54" t="s">
        <v>530</v>
      </c>
      <c r="M62" s="64" t="s">
        <v>531</v>
      </c>
      <c r="N62" s="68" t="s">
        <v>1251</v>
      </c>
      <c r="O62" s="54" t="s">
        <v>1336</v>
      </c>
      <c r="P62" s="54" t="s">
        <v>84</v>
      </c>
      <c r="Q62" s="65">
        <v>45597</v>
      </c>
      <c r="R62" s="65">
        <v>45626</v>
      </c>
      <c r="S62" s="65" t="s">
        <v>50</v>
      </c>
      <c r="T62" s="60" t="s">
        <v>509</v>
      </c>
      <c r="U62" s="64" t="s">
        <v>509</v>
      </c>
      <c r="V62" s="66">
        <v>0.25</v>
      </c>
      <c r="W62" s="54" t="s">
        <v>1360</v>
      </c>
      <c r="X62" s="54" t="s">
        <v>1365</v>
      </c>
      <c r="Y62" s="54" t="s">
        <v>311</v>
      </c>
      <c r="Z62" s="54" t="s">
        <v>312</v>
      </c>
      <c r="AA62" s="64" t="s">
        <v>262</v>
      </c>
      <c r="AB62" s="54" t="s">
        <v>1354</v>
      </c>
      <c r="AC62" s="54" t="s">
        <v>1355</v>
      </c>
      <c r="AD62" s="54" t="s">
        <v>325</v>
      </c>
      <c r="AE62" s="54" t="s">
        <v>262</v>
      </c>
      <c r="AF62" s="54" t="s">
        <v>262</v>
      </c>
      <c r="AG62" s="54" t="s">
        <v>262</v>
      </c>
      <c r="AH62" s="54" t="s">
        <v>209</v>
      </c>
      <c r="AI62" s="54" t="s">
        <v>242</v>
      </c>
      <c r="AJ62" s="54" t="s">
        <v>519</v>
      </c>
    </row>
    <row r="63" spans="1:36" ht="270.75" hidden="1" x14ac:dyDescent="0.2">
      <c r="B63" s="89" t="s">
        <v>202</v>
      </c>
      <c r="C63" s="90" t="s">
        <v>503</v>
      </c>
      <c r="D63" s="68" t="s">
        <v>485</v>
      </c>
      <c r="E63" s="68" t="s">
        <v>437</v>
      </c>
      <c r="F63" s="68" t="s">
        <v>291</v>
      </c>
      <c r="G63" s="68" t="s">
        <v>346</v>
      </c>
      <c r="H63" s="68" t="s">
        <v>499</v>
      </c>
      <c r="I63" s="68" t="s">
        <v>262</v>
      </c>
      <c r="J63" s="68" t="s">
        <v>262</v>
      </c>
      <c r="K63" s="54" t="s">
        <v>532</v>
      </c>
      <c r="L63" s="54" t="s">
        <v>533</v>
      </c>
      <c r="M63" s="64" t="s">
        <v>534</v>
      </c>
      <c r="N63" s="68" t="s">
        <v>1251</v>
      </c>
      <c r="O63" s="96" t="s">
        <v>1336</v>
      </c>
      <c r="P63" s="54" t="s">
        <v>84</v>
      </c>
      <c r="Q63" s="65">
        <v>45350</v>
      </c>
      <c r="R63" s="65">
        <v>45626</v>
      </c>
      <c r="S63" s="65" t="s">
        <v>50</v>
      </c>
      <c r="T63" s="60" t="s">
        <v>509</v>
      </c>
      <c r="U63" s="64" t="s">
        <v>509</v>
      </c>
      <c r="V63" s="66">
        <v>0.05</v>
      </c>
      <c r="W63" s="54" t="s">
        <v>1360</v>
      </c>
      <c r="X63" s="54" t="s">
        <v>1365</v>
      </c>
      <c r="Y63" s="54" t="s">
        <v>311</v>
      </c>
      <c r="Z63" s="54" t="s">
        <v>312</v>
      </c>
      <c r="AA63" s="64" t="s">
        <v>262</v>
      </c>
      <c r="AB63" s="54" t="s">
        <v>1354</v>
      </c>
      <c r="AC63" s="54" t="s">
        <v>1355</v>
      </c>
      <c r="AD63" s="54" t="s">
        <v>325</v>
      </c>
      <c r="AE63" s="54" t="s">
        <v>262</v>
      </c>
      <c r="AF63" s="54" t="s">
        <v>262</v>
      </c>
      <c r="AG63" s="54" t="s">
        <v>262</v>
      </c>
      <c r="AH63" s="54" t="s">
        <v>209</v>
      </c>
      <c r="AI63" s="54" t="s">
        <v>242</v>
      </c>
      <c r="AJ63" s="54" t="s">
        <v>519</v>
      </c>
    </row>
    <row r="64" spans="1:36" ht="270.75" hidden="1" x14ac:dyDescent="0.2">
      <c r="B64" s="89" t="s">
        <v>202</v>
      </c>
      <c r="C64" s="90" t="s">
        <v>503</v>
      </c>
      <c r="D64" s="68" t="s">
        <v>485</v>
      </c>
      <c r="E64" s="68" t="s">
        <v>437</v>
      </c>
      <c r="F64" s="68" t="s">
        <v>291</v>
      </c>
      <c r="G64" s="68" t="s">
        <v>346</v>
      </c>
      <c r="H64" s="68" t="s">
        <v>499</v>
      </c>
      <c r="I64" s="68" t="s">
        <v>262</v>
      </c>
      <c r="J64" s="68" t="s">
        <v>262</v>
      </c>
      <c r="K64" s="54" t="s">
        <v>1146</v>
      </c>
      <c r="L64" s="54" t="s">
        <v>1483</v>
      </c>
      <c r="M64" s="64" t="s">
        <v>1147</v>
      </c>
      <c r="N64" s="54" t="s">
        <v>1290</v>
      </c>
      <c r="O64" s="96" t="s">
        <v>1148</v>
      </c>
      <c r="P64" s="54" t="s">
        <v>1221</v>
      </c>
      <c r="Q64" s="65">
        <v>45352</v>
      </c>
      <c r="R64" s="65">
        <v>45596</v>
      </c>
      <c r="S64" s="65" t="s">
        <v>84</v>
      </c>
      <c r="T64" s="60"/>
      <c r="U64" s="64"/>
      <c r="V64" s="66"/>
      <c r="W64" s="54" t="s">
        <v>1360</v>
      </c>
      <c r="X64" s="54" t="s">
        <v>1365</v>
      </c>
      <c r="Y64" s="54" t="s">
        <v>311</v>
      </c>
      <c r="Z64" s="54" t="s">
        <v>312</v>
      </c>
      <c r="AA64" s="64" t="s">
        <v>262</v>
      </c>
      <c r="AB64" s="54" t="s">
        <v>1354</v>
      </c>
      <c r="AC64" s="54" t="s">
        <v>1355</v>
      </c>
      <c r="AD64" s="54" t="s">
        <v>262</v>
      </c>
      <c r="AE64" s="54" t="s">
        <v>262</v>
      </c>
      <c r="AF64" s="54" t="s">
        <v>262</v>
      </c>
      <c r="AG64" s="54" t="s">
        <v>262</v>
      </c>
      <c r="AH64" s="54" t="s">
        <v>262</v>
      </c>
      <c r="AI64" s="54" t="s">
        <v>262</v>
      </c>
      <c r="AJ64" s="54" t="s">
        <v>215</v>
      </c>
    </row>
    <row r="65" spans="1:36" ht="114" hidden="1" customHeight="1" x14ac:dyDescent="0.2">
      <c r="B65" s="89" t="s">
        <v>202</v>
      </c>
      <c r="C65" s="90" t="s">
        <v>503</v>
      </c>
      <c r="D65" s="68" t="s">
        <v>485</v>
      </c>
      <c r="E65" s="68" t="s">
        <v>438</v>
      </c>
      <c r="F65" s="68" t="s">
        <v>291</v>
      </c>
      <c r="G65" s="68" t="s">
        <v>346</v>
      </c>
      <c r="H65" s="68" t="s">
        <v>499</v>
      </c>
      <c r="I65" s="68" t="s">
        <v>262</v>
      </c>
      <c r="J65" s="68" t="s">
        <v>262</v>
      </c>
      <c r="K65" s="54" t="s">
        <v>535</v>
      </c>
      <c r="L65" s="54" t="s">
        <v>536</v>
      </c>
      <c r="M65" s="64" t="s">
        <v>1484</v>
      </c>
      <c r="N65" s="54" t="s">
        <v>1248</v>
      </c>
      <c r="O65" s="54" t="s">
        <v>1304</v>
      </c>
      <c r="P65" s="54" t="s">
        <v>84</v>
      </c>
      <c r="Q65" s="65">
        <v>45350</v>
      </c>
      <c r="R65" s="65">
        <v>45442</v>
      </c>
      <c r="S65" s="65" t="s">
        <v>99</v>
      </c>
      <c r="T65" s="57">
        <v>8000000</v>
      </c>
      <c r="U65" s="64">
        <v>618</v>
      </c>
      <c r="V65" s="66">
        <v>0.15</v>
      </c>
      <c r="W65" s="54" t="s">
        <v>302</v>
      </c>
      <c r="X65" s="54" t="s">
        <v>1360</v>
      </c>
      <c r="Y65" s="54" t="s">
        <v>262</v>
      </c>
      <c r="Z65" s="54" t="s">
        <v>262</v>
      </c>
      <c r="AA65" s="64" t="s">
        <v>262</v>
      </c>
      <c r="AB65" s="54" t="s">
        <v>1240</v>
      </c>
      <c r="AC65" s="54" t="s">
        <v>322</v>
      </c>
      <c r="AD65" s="54" t="s">
        <v>262</v>
      </c>
      <c r="AE65" s="54" t="s">
        <v>262</v>
      </c>
      <c r="AF65" s="54" t="s">
        <v>262</v>
      </c>
      <c r="AG65" s="54" t="s">
        <v>262</v>
      </c>
      <c r="AH65" s="54" t="s">
        <v>262</v>
      </c>
      <c r="AI65" s="54" t="s">
        <v>262</v>
      </c>
      <c r="AJ65" s="54" t="s">
        <v>519</v>
      </c>
    </row>
    <row r="66" spans="1:36" s="189" customFormat="1" ht="270.75" x14ac:dyDescent="0.2">
      <c r="A66" s="25"/>
      <c r="B66" s="185" t="s">
        <v>202</v>
      </c>
      <c r="C66" s="186" t="s">
        <v>503</v>
      </c>
      <c r="D66" s="187" t="s">
        <v>485</v>
      </c>
      <c r="E66" s="187" t="s">
        <v>438</v>
      </c>
      <c r="F66" s="187" t="s">
        <v>291</v>
      </c>
      <c r="G66" s="187" t="s">
        <v>346</v>
      </c>
      <c r="H66" s="187" t="s">
        <v>499</v>
      </c>
      <c r="I66" s="187" t="s">
        <v>262</v>
      </c>
      <c r="J66" s="187" t="s">
        <v>262</v>
      </c>
      <c r="K66" s="179" t="s">
        <v>537</v>
      </c>
      <c r="L66" s="179" t="s">
        <v>1222</v>
      </c>
      <c r="M66" s="181" t="s">
        <v>538</v>
      </c>
      <c r="N66" s="179" t="s">
        <v>1248</v>
      </c>
      <c r="O66" s="179" t="s">
        <v>1304</v>
      </c>
      <c r="P66" s="179" t="s">
        <v>84</v>
      </c>
      <c r="Q66" s="182">
        <v>45444</v>
      </c>
      <c r="R66" s="182">
        <v>45596</v>
      </c>
      <c r="S66" s="182" t="s">
        <v>99</v>
      </c>
      <c r="T66" s="57">
        <v>30000000</v>
      </c>
      <c r="U66" s="181">
        <v>618</v>
      </c>
      <c r="V66" s="66">
        <v>0.7</v>
      </c>
      <c r="W66" s="179" t="s">
        <v>1360</v>
      </c>
      <c r="X66" s="179" t="s">
        <v>1365</v>
      </c>
      <c r="Y66" s="179" t="s">
        <v>1369</v>
      </c>
      <c r="Z66" s="179" t="s">
        <v>1368</v>
      </c>
      <c r="AA66" s="181" t="s">
        <v>262</v>
      </c>
      <c r="AB66" s="179" t="s">
        <v>325</v>
      </c>
      <c r="AC66" s="179" t="s">
        <v>322</v>
      </c>
      <c r="AD66" s="179" t="s">
        <v>262</v>
      </c>
      <c r="AE66" s="179" t="s">
        <v>262</v>
      </c>
      <c r="AF66" s="179" t="s">
        <v>262</v>
      </c>
      <c r="AG66" s="179" t="s">
        <v>262</v>
      </c>
      <c r="AH66" s="179" t="s">
        <v>209</v>
      </c>
      <c r="AI66" s="179" t="s">
        <v>242</v>
      </c>
      <c r="AJ66" s="179" t="s">
        <v>519</v>
      </c>
    </row>
    <row r="67" spans="1:36" s="189" customFormat="1" ht="270.75" x14ac:dyDescent="0.2">
      <c r="A67" s="25"/>
      <c r="B67" s="185" t="s">
        <v>202</v>
      </c>
      <c r="C67" s="186" t="s">
        <v>503</v>
      </c>
      <c r="D67" s="187" t="s">
        <v>485</v>
      </c>
      <c r="E67" s="187" t="s">
        <v>438</v>
      </c>
      <c r="F67" s="187" t="s">
        <v>291</v>
      </c>
      <c r="G67" s="187" t="s">
        <v>346</v>
      </c>
      <c r="H67" s="187" t="s">
        <v>499</v>
      </c>
      <c r="I67" s="187" t="s">
        <v>262</v>
      </c>
      <c r="J67" s="187" t="s">
        <v>262</v>
      </c>
      <c r="K67" s="179" t="s">
        <v>539</v>
      </c>
      <c r="L67" s="179" t="s">
        <v>540</v>
      </c>
      <c r="M67" s="181" t="s">
        <v>541</v>
      </c>
      <c r="N67" s="179" t="s">
        <v>1248</v>
      </c>
      <c r="O67" s="179" t="s">
        <v>1304</v>
      </c>
      <c r="P67" s="179" t="s">
        <v>84</v>
      </c>
      <c r="Q67" s="182">
        <v>45597</v>
      </c>
      <c r="R67" s="182">
        <v>45626</v>
      </c>
      <c r="S67" s="182" t="s">
        <v>262</v>
      </c>
      <c r="T67" s="57">
        <v>8000000</v>
      </c>
      <c r="U67" s="181">
        <v>618</v>
      </c>
      <c r="V67" s="66">
        <v>0.15</v>
      </c>
      <c r="W67" s="179" t="s">
        <v>1360</v>
      </c>
      <c r="X67" s="179" t="s">
        <v>1361</v>
      </c>
      <c r="Y67" s="179" t="s">
        <v>262</v>
      </c>
      <c r="Z67" s="179" t="s">
        <v>262</v>
      </c>
      <c r="AA67" s="181" t="s">
        <v>262</v>
      </c>
      <c r="AB67" s="179" t="s">
        <v>325</v>
      </c>
      <c r="AC67" s="179" t="s">
        <v>322</v>
      </c>
      <c r="AD67" s="179" t="s">
        <v>262</v>
      </c>
      <c r="AE67" s="179" t="s">
        <v>262</v>
      </c>
      <c r="AF67" s="179" t="s">
        <v>262</v>
      </c>
      <c r="AG67" s="179" t="s">
        <v>262</v>
      </c>
      <c r="AH67" s="179" t="s">
        <v>212</v>
      </c>
      <c r="AI67" s="179" t="s">
        <v>223</v>
      </c>
      <c r="AJ67" s="179" t="s">
        <v>519</v>
      </c>
    </row>
    <row r="68" spans="1:36" ht="128.25" hidden="1" x14ac:dyDescent="0.2">
      <c r="B68" s="89" t="s">
        <v>201</v>
      </c>
      <c r="C68" s="90" t="s">
        <v>284</v>
      </c>
      <c r="D68" s="68" t="s">
        <v>476</v>
      </c>
      <c r="E68" s="68" t="s">
        <v>392</v>
      </c>
      <c r="F68" s="68" t="s">
        <v>360</v>
      </c>
      <c r="G68" s="68" t="s">
        <v>262</v>
      </c>
      <c r="H68" s="54" t="s">
        <v>262</v>
      </c>
      <c r="I68" s="54" t="s">
        <v>262</v>
      </c>
      <c r="J68" s="54" t="s">
        <v>262</v>
      </c>
      <c r="K68" s="54" t="s">
        <v>544</v>
      </c>
      <c r="L68" s="54" t="s">
        <v>545</v>
      </c>
      <c r="M68" s="64" t="s">
        <v>546</v>
      </c>
      <c r="N68" s="68" t="s">
        <v>1251</v>
      </c>
      <c r="O68" s="96" t="s">
        <v>547</v>
      </c>
      <c r="P68" s="54" t="s">
        <v>84</v>
      </c>
      <c r="Q68" s="65">
        <v>45324</v>
      </c>
      <c r="R68" s="65">
        <v>45626</v>
      </c>
      <c r="S68" s="65" t="s">
        <v>224</v>
      </c>
      <c r="T68" s="56">
        <v>65000000</v>
      </c>
      <c r="U68" s="64">
        <v>549</v>
      </c>
      <c r="V68" s="66"/>
      <c r="W68" s="54" t="s">
        <v>319</v>
      </c>
      <c r="X68" s="54" t="s">
        <v>1370</v>
      </c>
      <c r="Y68" s="54" t="s">
        <v>262</v>
      </c>
      <c r="Z68" s="54" t="s">
        <v>262</v>
      </c>
      <c r="AA68" s="64" t="s">
        <v>262</v>
      </c>
      <c r="AB68" s="54" t="s">
        <v>1240</v>
      </c>
      <c r="AC68" s="54" t="s">
        <v>322</v>
      </c>
      <c r="AD68" s="54" t="s">
        <v>262</v>
      </c>
      <c r="AE68" s="54" t="s">
        <v>262</v>
      </c>
      <c r="AF68" s="54" t="s">
        <v>262</v>
      </c>
      <c r="AG68" s="54" t="s">
        <v>262</v>
      </c>
      <c r="AH68" s="54" t="s">
        <v>262</v>
      </c>
      <c r="AI68" s="54" t="s">
        <v>262</v>
      </c>
      <c r="AJ68" s="54" t="s">
        <v>519</v>
      </c>
    </row>
    <row r="69" spans="1:36" ht="128.25" hidden="1" x14ac:dyDescent="0.2">
      <c r="B69" s="54" t="s">
        <v>201</v>
      </c>
      <c r="C69" s="72" t="s">
        <v>284</v>
      </c>
      <c r="D69" s="54" t="s">
        <v>476</v>
      </c>
      <c r="E69" s="68" t="s">
        <v>392</v>
      </c>
      <c r="F69" s="68" t="s">
        <v>360</v>
      </c>
      <c r="G69" s="54" t="s">
        <v>262</v>
      </c>
      <c r="H69" s="54" t="s">
        <v>262</v>
      </c>
      <c r="I69" s="54" t="s">
        <v>262</v>
      </c>
      <c r="J69" s="54" t="s">
        <v>262</v>
      </c>
      <c r="K69" s="54" t="s">
        <v>548</v>
      </c>
      <c r="L69" s="54" t="s">
        <v>549</v>
      </c>
      <c r="M69" s="64" t="s">
        <v>550</v>
      </c>
      <c r="N69" s="54" t="s">
        <v>1286</v>
      </c>
      <c r="O69" s="54" t="s">
        <v>1304</v>
      </c>
      <c r="P69" s="54" t="s">
        <v>84</v>
      </c>
      <c r="Q69" s="65">
        <v>45324</v>
      </c>
      <c r="R69" s="65">
        <v>45626</v>
      </c>
      <c r="S69" s="65" t="s">
        <v>84</v>
      </c>
      <c r="T69" s="60" t="s">
        <v>509</v>
      </c>
      <c r="U69" s="64" t="s">
        <v>509</v>
      </c>
      <c r="V69" s="66">
        <v>1</v>
      </c>
      <c r="W69" s="54" t="s">
        <v>1370</v>
      </c>
      <c r="X69" s="54" t="s">
        <v>319</v>
      </c>
      <c r="Y69" s="54" t="s">
        <v>1371</v>
      </c>
      <c r="Z69" s="54" t="s">
        <v>262</v>
      </c>
      <c r="AA69" s="64" t="s">
        <v>262</v>
      </c>
      <c r="AB69" s="54" t="s">
        <v>1240</v>
      </c>
      <c r="AC69" s="54" t="s">
        <v>262</v>
      </c>
      <c r="AD69" s="54" t="s">
        <v>262</v>
      </c>
      <c r="AE69" s="54" t="s">
        <v>262</v>
      </c>
      <c r="AF69" s="54" t="s">
        <v>262</v>
      </c>
      <c r="AG69" s="54" t="s">
        <v>262</v>
      </c>
      <c r="AH69" s="54" t="s">
        <v>262</v>
      </c>
      <c r="AI69" s="54" t="s">
        <v>262</v>
      </c>
      <c r="AJ69" s="54" t="s">
        <v>519</v>
      </c>
    </row>
    <row r="70" spans="1:36" ht="128.25" hidden="1" x14ac:dyDescent="0.2">
      <c r="B70" s="54" t="s">
        <v>201</v>
      </c>
      <c r="C70" s="72" t="s">
        <v>284</v>
      </c>
      <c r="D70" s="54" t="s">
        <v>476</v>
      </c>
      <c r="E70" s="54" t="s">
        <v>392</v>
      </c>
      <c r="F70" s="54" t="s">
        <v>360</v>
      </c>
      <c r="G70" s="54" t="s">
        <v>262</v>
      </c>
      <c r="H70" s="54" t="s">
        <v>262</v>
      </c>
      <c r="I70" s="54" t="s">
        <v>262</v>
      </c>
      <c r="J70" s="54" t="s">
        <v>262</v>
      </c>
      <c r="K70" s="54" t="s">
        <v>564</v>
      </c>
      <c r="L70" s="54" t="s">
        <v>565</v>
      </c>
      <c r="M70" s="64" t="s">
        <v>566</v>
      </c>
      <c r="N70" s="54" t="s">
        <v>554</v>
      </c>
      <c r="O70" s="54" t="s">
        <v>1315</v>
      </c>
      <c r="P70" s="54" t="s">
        <v>133</v>
      </c>
      <c r="Q70" s="65">
        <v>45292</v>
      </c>
      <c r="R70" s="65">
        <v>45641</v>
      </c>
      <c r="S70" s="65" t="s">
        <v>133</v>
      </c>
      <c r="T70" s="57"/>
      <c r="U70" s="54"/>
      <c r="V70" s="71">
        <v>0.25</v>
      </c>
      <c r="W70" s="54" t="s">
        <v>319</v>
      </c>
      <c r="X70" s="54" t="s">
        <v>1370</v>
      </c>
      <c r="Y70" s="64" t="s">
        <v>262</v>
      </c>
      <c r="Z70" s="54" t="s">
        <v>262</v>
      </c>
      <c r="AA70" s="54" t="s">
        <v>262</v>
      </c>
      <c r="AB70" s="54" t="s">
        <v>1240</v>
      </c>
      <c r="AC70" s="54" t="s">
        <v>262</v>
      </c>
      <c r="AD70" s="54" t="s">
        <v>262</v>
      </c>
      <c r="AE70" s="54" t="s">
        <v>262</v>
      </c>
      <c r="AF70" s="54" t="s">
        <v>262</v>
      </c>
      <c r="AG70" s="54" t="s">
        <v>262</v>
      </c>
      <c r="AH70" s="54" t="s">
        <v>262</v>
      </c>
      <c r="AI70" s="54" t="s">
        <v>262</v>
      </c>
      <c r="AJ70" s="54" t="s">
        <v>280</v>
      </c>
    </row>
    <row r="71" spans="1:36" ht="128.25" hidden="1" x14ac:dyDescent="0.2">
      <c r="B71" s="54" t="s">
        <v>201</v>
      </c>
      <c r="C71" s="72" t="s">
        <v>284</v>
      </c>
      <c r="D71" s="54" t="s">
        <v>476</v>
      </c>
      <c r="E71" s="54" t="s">
        <v>392</v>
      </c>
      <c r="F71" s="54" t="s">
        <v>360</v>
      </c>
      <c r="G71" s="54" t="s">
        <v>262</v>
      </c>
      <c r="H71" s="54" t="s">
        <v>262</v>
      </c>
      <c r="I71" s="54" t="s">
        <v>262</v>
      </c>
      <c r="J71" s="54" t="s">
        <v>262</v>
      </c>
      <c r="K71" s="54" t="s">
        <v>567</v>
      </c>
      <c r="L71" s="54" t="s">
        <v>568</v>
      </c>
      <c r="M71" s="64" t="s">
        <v>569</v>
      </c>
      <c r="N71" s="54" t="s">
        <v>554</v>
      </c>
      <c r="O71" s="54" t="s">
        <v>1315</v>
      </c>
      <c r="P71" s="54" t="s">
        <v>133</v>
      </c>
      <c r="Q71" s="65">
        <v>45292</v>
      </c>
      <c r="R71" s="65">
        <v>45641</v>
      </c>
      <c r="S71" s="65" t="s">
        <v>133</v>
      </c>
      <c r="T71" s="57"/>
      <c r="U71" s="54"/>
      <c r="V71" s="71">
        <v>0.25</v>
      </c>
      <c r="W71" s="54" t="s">
        <v>319</v>
      </c>
      <c r="X71" s="54" t="s">
        <v>1358</v>
      </c>
      <c r="Y71" s="54" t="s">
        <v>1370</v>
      </c>
      <c r="Z71" s="54" t="s">
        <v>262</v>
      </c>
      <c r="AA71" s="54" t="s">
        <v>262</v>
      </c>
      <c r="AB71" s="54" t="s">
        <v>1240</v>
      </c>
      <c r="AC71" s="54" t="s">
        <v>262</v>
      </c>
      <c r="AD71" s="54" t="s">
        <v>262</v>
      </c>
      <c r="AE71" s="54" t="s">
        <v>262</v>
      </c>
      <c r="AF71" s="54" t="s">
        <v>262</v>
      </c>
      <c r="AG71" s="54" t="s">
        <v>262</v>
      </c>
      <c r="AH71" s="54" t="s">
        <v>262</v>
      </c>
      <c r="AI71" s="54" t="s">
        <v>262</v>
      </c>
      <c r="AJ71" s="54" t="s">
        <v>280</v>
      </c>
    </row>
    <row r="72" spans="1:36" ht="128.25" hidden="1" x14ac:dyDescent="0.2">
      <c r="B72" s="54" t="s">
        <v>201</v>
      </c>
      <c r="C72" s="72" t="s">
        <v>284</v>
      </c>
      <c r="D72" s="54" t="s">
        <v>476</v>
      </c>
      <c r="E72" s="54" t="s">
        <v>392</v>
      </c>
      <c r="F72" s="54" t="s">
        <v>360</v>
      </c>
      <c r="G72" s="54" t="s">
        <v>262</v>
      </c>
      <c r="H72" s="54" t="s">
        <v>262</v>
      </c>
      <c r="I72" s="54" t="s">
        <v>262</v>
      </c>
      <c r="J72" s="54" t="s">
        <v>262</v>
      </c>
      <c r="K72" s="54" t="s">
        <v>570</v>
      </c>
      <c r="L72" s="54" t="s">
        <v>571</v>
      </c>
      <c r="M72" s="64" t="s">
        <v>572</v>
      </c>
      <c r="N72" s="54" t="s">
        <v>554</v>
      </c>
      <c r="O72" s="54" t="s">
        <v>1315</v>
      </c>
      <c r="P72" s="54" t="s">
        <v>133</v>
      </c>
      <c r="Q72" s="65">
        <v>45292</v>
      </c>
      <c r="R72" s="65">
        <v>45641</v>
      </c>
      <c r="S72" s="65" t="s">
        <v>133</v>
      </c>
      <c r="T72" s="57"/>
      <c r="U72" s="54"/>
      <c r="V72" s="71">
        <v>0.25</v>
      </c>
      <c r="W72" s="54" t="s">
        <v>319</v>
      </c>
      <c r="X72" s="54" t="s">
        <v>1358</v>
      </c>
      <c r="Y72" s="54" t="s">
        <v>1370</v>
      </c>
      <c r="Z72" s="54" t="s">
        <v>262</v>
      </c>
      <c r="AA72" s="54" t="s">
        <v>262</v>
      </c>
      <c r="AB72" s="54" t="s">
        <v>1240</v>
      </c>
      <c r="AC72" s="54" t="s">
        <v>262</v>
      </c>
      <c r="AD72" s="54" t="s">
        <v>262</v>
      </c>
      <c r="AE72" s="54" t="s">
        <v>262</v>
      </c>
      <c r="AF72" s="54" t="s">
        <v>262</v>
      </c>
      <c r="AG72" s="54" t="s">
        <v>262</v>
      </c>
      <c r="AH72" s="54" t="s">
        <v>262</v>
      </c>
      <c r="AI72" s="54" t="s">
        <v>262</v>
      </c>
      <c r="AJ72" s="54" t="s">
        <v>280</v>
      </c>
    </row>
    <row r="73" spans="1:36" ht="128.25" hidden="1" x14ac:dyDescent="0.2">
      <c r="B73" s="54" t="s">
        <v>201</v>
      </c>
      <c r="C73" s="72" t="s">
        <v>284</v>
      </c>
      <c r="D73" s="54" t="s">
        <v>476</v>
      </c>
      <c r="E73" s="54" t="s">
        <v>392</v>
      </c>
      <c r="F73" s="54" t="s">
        <v>360</v>
      </c>
      <c r="G73" s="54" t="s">
        <v>262</v>
      </c>
      <c r="H73" s="54" t="s">
        <v>262</v>
      </c>
      <c r="I73" s="54" t="s">
        <v>262</v>
      </c>
      <c r="J73" s="54" t="s">
        <v>262</v>
      </c>
      <c r="K73" s="54" t="s">
        <v>573</v>
      </c>
      <c r="L73" s="54" t="s">
        <v>557</v>
      </c>
      <c r="M73" s="64" t="s">
        <v>574</v>
      </c>
      <c r="N73" s="54" t="s">
        <v>554</v>
      </c>
      <c r="O73" s="54" t="s">
        <v>555</v>
      </c>
      <c r="P73" s="54" t="s">
        <v>133</v>
      </c>
      <c r="Q73" s="65">
        <v>45611</v>
      </c>
      <c r="R73" s="65">
        <v>45641</v>
      </c>
      <c r="S73" s="65" t="s">
        <v>133</v>
      </c>
      <c r="T73" s="57"/>
      <c r="U73" s="54"/>
      <c r="V73" s="71">
        <v>0.25</v>
      </c>
      <c r="W73" s="54" t="s">
        <v>319</v>
      </c>
      <c r="X73" s="54" t="s">
        <v>1360</v>
      </c>
      <c r="Y73" s="54" t="s">
        <v>1370</v>
      </c>
      <c r="Z73" s="54" t="s">
        <v>262</v>
      </c>
      <c r="AA73" s="54" t="s">
        <v>262</v>
      </c>
      <c r="AB73" s="54" t="s">
        <v>1240</v>
      </c>
      <c r="AC73" s="54" t="s">
        <v>262</v>
      </c>
      <c r="AD73" s="54" t="s">
        <v>262</v>
      </c>
      <c r="AE73" s="54" t="s">
        <v>262</v>
      </c>
      <c r="AF73" s="54" t="s">
        <v>262</v>
      </c>
      <c r="AG73" s="54" t="s">
        <v>262</v>
      </c>
      <c r="AH73" s="54" t="s">
        <v>262</v>
      </c>
      <c r="AI73" s="54" t="s">
        <v>262</v>
      </c>
      <c r="AJ73" s="54" t="s">
        <v>280</v>
      </c>
    </row>
    <row r="74" spans="1:36" ht="128.25" hidden="1" x14ac:dyDescent="0.2">
      <c r="B74" s="54" t="s">
        <v>201</v>
      </c>
      <c r="C74" s="72" t="s">
        <v>284</v>
      </c>
      <c r="D74" s="54" t="s">
        <v>476</v>
      </c>
      <c r="E74" s="54" t="s">
        <v>392</v>
      </c>
      <c r="F74" s="54" t="s">
        <v>360</v>
      </c>
      <c r="G74" s="54" t="s">
        <v>262</v>
      </c>
      <c r="H74" s="54" t="s">
        <v>262</v>
      </c>
      <c r="I74" s="54" t="s">
        <v>262</v>
      </c>
      <c r="J74" s="54" t="s">
        <v>262</v>
      </c>
      <c r="K74" s="54" t="s">
        <v>1184</v>
      </c>
      <c r="L74" s="54" t="s">
        <v>1485</v>
      </c>
      <c r="M74" s="64" t="s">
        <v>1166</v>
      </c>
      <c r="N74" s="54" t="s">
        <v>1294</v>
      </c>
      <c r="O74" s="54"/>
      <c r="P74" s="54" t="s">
        <v>99</v>
      </c>
      <c r="Q74" s="65">
        <v>45352</v>
      </c>
      <c r="R74" s="65">
        <v>45427</v>
      </c>
      <c r="S74" s="65" t="s">
        <v>224</v>
      </c>
      <c r="T74" s="58"/>
      <c r="U74" s="54"/>
      <c r="V74" s="54"/>
      <c r="W74" s="54" t="s">
        <v>302</v>
      </c>
      <c r="X74" s="54" t="s">
        <v>1360</v>
      </c>
      <c r="Y74" s="54" t="s">
        <v>1370</v>
      </c>
      <c r="Z74" s="54" t="s">
        <v>262</v>
      </c>
      <c r="AA74" s="64" t="s">
        <v>262</v>
      </c>
      <c r="AB74" s="54" t="s">
        <v>1357</v>
      </c>
      <c r="AC74" s="54" t="s">
        <v>262</v>
      </c>
      <c r="AD74" s="54" t="s">
        <v>262</v>
      </c>
      <c r="AE74" s="54" t="s">
        <v>262</v>
      </c>
      <c r="AF74" s="54" t="s">
        <v>262</v>
      </c>
      <c r="AG74" s="54" t="s">
        <v>262</v>
      </c>
      <c r="AH74" s="54" t="s">
        <v>262</v>
      </c>
      <c r="AI74" s="54" t="s">
        <v>262</v>
      </c>
      <c r="AJ74" s="54" t="s">
        <v>280</v>
      </c>
    </row>
    <row r="75" spans="1:36" ht="128.25" hidden="1" x14ac:dyDescent="0.2">
      <c r="B75" s="54" t="s">
        <v>201</v>
      </c>
      <c r="C75" s="72" t="s">
        <v>284</v>
      </c>
      <c r="D75" s="54" t="s">
        <v>476</v>
      </c>
      <c r="E75" s="54" t="s">
        <v>392</v>
      </c>
      <c r="F75" s="54" t="s">
        <v>360</v>
      </c>
      <c r="G75" s="54" t="s">
        <v>262</v>
      </c>
      <c r="H75" s="54" t="s">
        <v>262</v>
      </c>
      <c r="I75" s="54" t="s">
        <v>262</v>
      </c>
      <c r="J75" s="54" t="s">
        <v>262</v>
      </c>
      <c r="K75" s="54" t="s">
        <v>1185</v>
      </c>
      <c r="L75" s="54" t="s">
        <v>1178</v>
      </c>
      <c r="M75" s="64" t="s">
        <v>1168</v>
      </c>
      <c r="N75" s="79" t="s">
        <v>660</v>
      </c>
      <c r="O75" s="54" t="s">
        <v>1318</v>
      </c>
      <c r="P75" s="54" t="s">
        <v>99</v>
      </c>
      <c r="Q75" s="65">
        <v>45428</v>
      </c>
      <c r="R75" s="65">
        <v>45107</v>
      </c>
      <c r="S75" s="65" t="s">
        <v>224</v>
      </c>
      <c r="T75" s="58"/>
      <c r="U75" s="54"/>
      <c r="V75" s="54"/>
      <c r="W75" s="54" t="s">
        <v>302</v>
      </c>
      <c r="X75" s="54" t="s">
        <v>1360</v>
      </c>
      <c r="Y75" s="54" t="s">
        <v>1370</v>
      </c>
      <c r="Z75" s="54" t="s">
        <v>262</v>
      </c>
      <c r="AA75" s="64" t="s">
        <v>262</v>
      </c>
      <c r="AB75" s="54" t="s">
        <v>1357</v>
      </c>
      <c r="AC75" s="54" t="s">
        <v>262</v>
      </c>
      <c r="AD75" s="54" t="s">
        <v>262</v>
      </c>
      <c r="AE75" s="54" t="s">
        <v>262</v>
      </c>
      <c r="AF75" s="54" t="s">
        <v>262</v>
      </c>
      <c r="AG75" s="54" t="s">
        <v>262</v>
      </c>
      <c r="AH75" s="54" t="s">
        <v>262</v>
      </c>
      <c r="AI75" s="54" t="s">
        <v>262</v>
      </c>
      <c r="AJ75" s="54" t="s">
        <v>280</v>
      </c>
    </row>
    <row r="76" spans="1:36" s="189" customFormat="1" ht="199.5" x14ac:dyDescent="0.2">
      <c r="A76" s="25"/>
      <c r="B76" s="179" t="s">
        <v>182</v>
      </c>
      <c r="C76" s="180" t="s">
        <v>363</v>
      </c>
      <c r="D76" s="179" t="s">
        <v>498</v>
      </c>
      <c r="E76" s="179" t="s">
        <v>471</v>
      </c>
      <c r="F76" s="179" t="s">
        <v>224</v>
      </c>
      <c r="G76" s="179" t="s">
        <v>262</v>
      </c>
      <c r="H76" s="179" t="s">
        <v>262</v>
      </c>
      <c r="I76" s="179" t="s">
        <v>262</v>
      </c>
      <c r="J76" s="179" t="s">
        <v>262</v>
      </c>
      <c r="K76" s="179" t="s">
        <v>773</v>
      </c>
      <c r="L76" s="179" t="s">
        <v>774</v>
      </c>
      <c r="M76" s="181" t="s">
        <v>775</v>
      </c>
      <c r="N76" s="179" t="s">
        <v>1292</v>
      </c>
      <c r="O76" s="179" t="s">
        <v>1291</v>
      </c>
      <c r="P76" s="179" t="s">
        <v>0</v>
      </c>
      <c r="Q76" s="182">
        <v>45292</v>
      </c>
      <c r="R76" s="182">
        <v>45382</v>
      </c>
      <c r="S76" s="182" t="s">
        <v>0</v>
      </c>
      <c r="T76" s="57"/>
      <c r="U76" s="179"/>
      <c r="V76" s="66">
        <v>0.5</v>
      </c>
      <c r="W76" s="179" t="s">
        <v>1361</v>
      </c>
      <c r="X76" s="179" t="s">
        <v>1362</v>
      </c>
      <c r="Y76" s="179" t="s">
        <v>262</v>
      </c>
      <c r="Z76" s="179" t="s">
        <v>262</v>
      </c>
      <c r="AA76" s="179" t="s">
        <v>262</v>
      </c>
      <c r="AB76" s="179" t="s">
        <v>325</v>
      </c>
      <c r="AC76" s="179" t="s">
        <v>262</v>
      </c>
      <c r="AD76" s="179" t="s">
        <v>262</v>
      </c>
      <c r="AE76" s="179" t="s">
        <v>262</v>
      </c>
      <c r="AF76" s="179" t="s">
        <v>262</v>
      </c>
      <c r="AG76" s="179" t="s">
        <v>262</v>
      </c>
      <c r="AH76" s="179" t="s">
        <v>212</v>
      </c>
      <c r="AI76" s="179" t="s">
        <v>253</v>
      </c>
      <c r="AJ76" s="179" t="s">
        <v>273</v>
      </c>
    </row>
    <row r="77" spans="1:36" s="189" customFormat="1" ht="199.5" x14ac:dyDescent="0.2">
      <c r="A77" s="25"/>
      <c r="B77" s="179" t="s">
        <v>182</v>
      </c>
      <c r="C77" s="180" t="s">
        <v>363</v>
      </c>
      <c r="D77" s="179" t="s">
        <v>498</v>
      </c>
      <c r="E77" s="179" t="s">
        <v>471</v>
      </c>
      <c r="F77" s="179" t="s">
        <v>224</v>
      </c>
      <c r="G77" s="179" t="s">
        <v>262</v>
      </c>
      <c r="H77" s="179" t="s">
        <v>262</v>
      </c>
      <c r="I77" s="179" t="s">
        <v>262</v>
      </c>
      <c r="J77" s="179" t="s">
        <v>262</v>
      </c>
      <c r="K77" s="179" t="s">
        <v>1486</v>
      </c>
      <c r="L77" s="179" t="s">
        <v>1487</v>
      </c>
      <c r="M77" s="181" t="s">
        <v>776</v>
      </c>
      <c r="N77" s="179" t="s">
        <v>1292</v>
      </c>
      <c r="O77" s="179" t="s">
        <v>1291</v>
      </c>
      <c r="P77" s="179" t="s">
        <v>0</v>
      </c>
      <c r="Q77" s="182">
        <v>45383</v>
      </c>
      <c r="R77" s="182">
        <v>45473</v>
      </c>
      <c r="S77" s="182" t="s">
        <v>612</v>
      </c>
      <c r="T77" s="57"/>
      <c r="U77" s="179"/>
      <c r="V77" s="66">
        <v>0.5</v>
      </c>
      <c r="W77" s="179" t="s">
        <v>1361</v>
      </c>
      <c r="X77" s="179" t="s">
        <v>1362</v>
      </c>
      <c r="Y77" s="179" t="s">
        <v>262</v>
      </c>
      <c r="Z77" s="179" t="s">
        <v>262</v>
      </c>
      <c r="AA77" s="179" t="s">
        <v>262</v>
      </c>
      <c r="AB77" s="179" t="s">
        <v>325</v>
      </c>
      <c r="AC77" s="179" t="s">
        <v>262</v>
      </c>
      <c r="AD77" s="179" t="s">
        <v>262</v>
      </c>
      <c r="AE77" s="179" t="s">
        <v>262</v>
      </c>
      <c r="AF77" s="179" t="s">
        <v>262</v>
      </c>
      <c r="AG77" s="179" t="s">
        <v>262</v>
      </c>
      <c r="AH77" s="179" t="s">
        <v>212</v>
      </c>
      <c r="AI77" s="179" t="s">
        <v>253</v>
      </c>
      <c r="AJ77" s="179" t="s">
        <v>273</v>
      </c>
    </row>
    <row r="78" spans="1:36" s="189" customFormat="1" ht="199.5" x14ac:dyDescent="0.2">
      <c r="A78" s="25"/>
      <c r="B78" s="179" t="s">
        <v>182</v>
      </c>
      <c r="C78" s="180" t="s">
        <v>363</v>
      </c>
      <c r="D78" s="179" t="s">
        <v>498</v>
      </c>
      <c r="E78" s="179" t="s">
        <v>471</v>
      </c>
      <c r="F78" s="179" t="s">
        <v>224</v>
      </c>
      <c r="G78" s="179" t="s">
        <v>262</v>
      </c>
      <c r="H78" s="179" t="s">
        <v>262</v>
      </c>
      <c r="I78" s="179" t="s">
        <v>262</v>
      </c>
      <c r="J78" s="179" t="s">
        <v>262</v>
      </c>
      <c r="K78" s="179" t="s">
        <v>1138</v>
      </c>
      <c r="L78" s="179" t="s">
        <v>1139</v>
      </c>
      <c r="M78" s="181" t="s">
        <v>1140</v>
      </c>
      <c r="N78" s="179" t="s">
        <v>1252</v>
      </c>
      <c r="O78" s="179" t="s">
        <v>1101</v>
      </c>
      <c r="P78" s="179" t="s">
        <v>1102</v>
      </c>
      <c r="Q78" s="182">
        <v>45323</v>
      </c>
      <c r="R78" s="182">
        <v>45641</v>
      </c>
      <c r="S78" s="182" t="s">
        <v>612</v>
      </c>
      <c r="T78" s="57"/>
      <c r="U78" s="179"/>
      <c r="V78" s="66">
        <v>1</v>
      </c>
      <c r="W78" s="179" t="s">
        <v>302</v>
      </c>
      <c r="X78" s="179" t="s">
        <v>1361</v>
      </c>
      <c r="Y78" s="179" t="s">
        <v>262</v>
      </c>
      <c r="Z78" s="179" t="s">
        <v>262</v>
      </c>
      <c r="AA78" s="179" t="s">
        <v>262</v>
      </c>
      <c r="AB78" s="179" t="s">
        <v>325</v>
      </c>
      <c r="AC78" s="179" t="s">
        <v>262</v>
      </c>
      <c r="AD78" s="179" t="s">
        <v>262</v>
      </c>
      <c r="AE78" s="179" t="s">
        <v>262</v>
      </c>
      <c r="AF78" s="179" t="s">
        <v>262</v>
      </c>
      <c r="AG78" s="179" t="s">
        <v>262</v>
      </c>
      <c r="AH78" s="179" t="s">
        <v>212</v>
      </c>
      <c r="AI78" s="179" t="s">
        <v>223</v>
      </c>
      <c r="AJ78" s="179" t="s">
        <v>255</v>
      </c>
    </row>
    <row r="79" spans="1:36" s="189" customFormat="1" ht="199.5" x14ac:dyDescent="0.2">
      <c r="A79" s="25"/>
      <c r="B79" s="179" t="s">
        <v>182</v>
      </c>
      <c r="C79" s="180" t="s">
        <v>363</v>
      </c>
      <c r="D79" s="179" t="s">
        <v>494</v>
      </c>
      <c r="E79" s="179" t="s">
        <v>463</v>
      </c>
      <c r="F79" s="179" t="s">
        <v>224</v>
      </c>
      <c r="G79" s="179" t="s">
        <v>262</v>
      </c>
      <c r="H79" s="179" t="s">
        <v>262</v>
      </c>
      <c r="I79" s="179" t="s">
        <v>262</v>
      </c>
      <c r="J79" s="179" t="s">
        <v>262</v>
      </c>
      <c r="K79" s="179" t="s">
        <v>777</v>
      </c>
      <c r="L79" s="179" t="s">
        <v>778</v>
      </c>
      <c r="M79" s="181" t="s">
        <v>779</v>
      </c>
      <c r="N79" s="179" t="s">
        <v>1291</v>
      </c>
      <c r="O79" s="179" t="s">
        <v>1292</v>
      </c>
      <c r="P79" s="179" t="s">
        <v>0</v>
      </c>
      <c r="Q79" s="182">
        <v>45383</v>
      </c>
      <c r="R79" s="182">
        <v>45397</v>
      </c>
      <c r="S79" s="182" t="s">
        <v>612</v>
      </c>
      <c r="T79" s="57"/>
      <c r="U79" s="179"/>
      <c r="V79" s="66">
        <v>0.15</v>
      </c>
      <c r="W79" s="179" t="s">
        <v>1362</v>
      </c>
      <c r="X79" s="179" t="s">
        <v>1360</v>
      </c>
      <c r="Y79" s="179" t="s">
        <v>262</v>
      </c>
      <c r="Z79" s="179" t="s">
        <v>262</v>
      </c>
      <c r="AA79" s="179" t="s">
        <v>262</v>
      </c>
      <c r="AB79" s="179" t="s">
        <v>325</v>
      </c>
      <c r="AC79" s="179" t="s">
        <v>262</v>
      </c>
      <c r="AD79" s="179"/>
      <c r="AE79" s="179"/>
      <c r="AF79" s="179"/>
      <c r="AG79" s="179" t="s">
        <v>262</v>
      </c>
      <c r="AH79" s="179" t="s">
        <v>211</v>
      </c>
      <c r="AI79" s="179" t="s">
        <v>258</v>
      </c>
      <c r="AJ79" s="179" t="s">
        <v>273</v>
      </c>
    </row>
    <row r="80" spans="1:36" s="189" customFormat="1" ht="199.5" x14ac:dyDescent="0.2">
      <c r="A80" s="25"/>
      <c r="B80" s="179" t="s">
        <v>182</v>
      </c>
      <c r="C80" s="180" t="s">
        <v>363</v>
      </c>
      <c r="D80" s="179" t="s">
        <v>494</v>
      </c>
      <c r="E80" s="179" t="s">
        <v>463</v>
      </c>
      <c r="F80" s="179" t="s">
        <v>224</v>
      </c>
      <c r="G80" s="179" t="s">
        <v>262</v>
      </c>
      <c r="H80" s="179" t="s">
        <v>262</v>
      </c>
      <c r="I80" s="179" t="s">
        <v>262</v>
      </c>
      <c r="J80" s="179" t="s">
        <v>262</v>
      </c>
      <c r="K80" s="179" t="s">
        <v>780</v>
      </c>
      <c r="L80" s="179" t="s">
        <v>781</v>
      </c>
      <c r="M80" s="181" t="s">
        <v>782</v>
      </c>
      <c r="N80" s="179" t="s">
        <v>1291</v>
      </c>
      <c r="O80" s="179" t="s">
        <v>1292</v>
      </c>
      <c r="P80" s="179" t="s">
        <v>0</v>
      </c>
      <c r="Q80" s="182">
        <v>45474</v>
      </c>
      <c r="R80" s="182">
        <v>45488</v>
      </c>
      <c r="S80" s="182" t="s">
        <v>612</v>
      </c>
      <c r="T80" s="57"/>
      <c r="U80" s="179"/>
      <c r="V80" s="66">
        <v>0.15</v>
      </c>
      <c r="W80" s="179" t="s">
        <v>1362</v>
      </c>
      <c r="X80" s="179" t="s">
        <v>1360</v>
      </c>
      <c r="Y80" s="179" t="s">
        <v>262</v>
      </c>
      <c r="Z80" s="179" t="s">
        <v>262</v>
      </c>
      <c r="AA80" s="179" t="s">
        <v>262</v>
      </c>
      <c r="AB80" s="179" t="s">
        <v>325</v>
      </c>
      <c r="AC80" s="179" t="s">
        <v>262</v>
      </c>
      <c r="AD80" s="179" t="s">
        <v>262</v>
      </c>
      <c r="AE80" s="179" t="s">
        <v>262</v>
      </c>
      <c r="AF80" s="179" t="s">
        <v>262</v>
      </c>
      <c r="AG80" s="179" t="s">
        <v>262</v>
      </c>
      <c r="AH80" s="179" t="s">
        <v>211</v>
      </c>
      <c r="AI80" s="179" t="s">
        <v>258</v>
      </c>
      <c r="AJ80" s="179" t="s">
        <v>273</v>
      </c>
    </row>
    <row r="81" spans="1:36" s="189" customFormat="1" ht="199.5" x14ac:dyDescent="0.2">
      <c r="A81" s="25"/>
      <c r="B81" s="179" t="s">
        <v>182</v>
      </c>
      <c r="C81" s="180" t="s">
        <v>363</v>
      </c>
      <c r="D81" s="179" t="s">
        <v>494</v>
      </c>
      <c r="E81" s="179" t="s">
        <v>463</v>
      </c>
      <c r="F81" s="179" t="s">
        <v>224</v>
      </c>
      <c r="G81" s="179" t="s">
        <v>262</v>
      </c>
      <c r="H81" s="179" t="s">
        <v>262</v>
      </c>
      <c r="I81" s="179" t="s">
        <v>262</v>
      </c>
      <c r="J81" s="179" t="s">
        <v>262</v>
      </c>
      <c r="K81" s="179" t="s">
        <v>783</v>
      </c>
      <c r="L81" s="179" t="s">
        <v>784</v>
      </c>
      <c r="M81" s="181" t="s">
        <v>785</v>
      </c>
      <c r="N81" s="179" t="s">
        <v>1291</v>
      </c>
      <c r="O81" s="179" t="s">
        <v>1292</v>
      </c>
      <c r="P81" s="179" t="s">
        <v>0</v>
      </c>
      <c r="Q81" s="182">
        <v>45566</v>
      </c>
      <c r="R81" s="182">
        <v>45580</v>
      </c>
      <c r="S81" s="182" t="s">
        <v>612</v>
      </c>
      <c r="T81" s="57"/>
      <c r="U81" s="179"/>
      <c r="V81" s="66">
        <v>0.2</v>
      </c>
      <c r="W81" s="179" t="s">
        <v>1362</v>
      </c>
      <c r="X81" s="179" t="s">
        <v>1360</v>
      </c>
      <c r="Y81" s="179" t="s">
        <v>262</v>
      </c>
      <c r="Z81" s="179" t="s">
        <v>262</v>
      </c>
      <c r="AA81" s="179" t="s">
        <v>262</v>
      </c>
      <c r="AB81" s="179" t="s">
        <v>325</v>
      </c>
      <c r="AC81" s="179" t="s">
        <v>262</v>
      </c>
      <c r="AD81" s="179" t="s">
        <v>262</v>
      </c>
      <c r="AE81" s="179" t="s">
        <v>262</v>
      </c>
      <c r="AF81" s="179" t="s">
        <v>262</v>
      </c>
      <c r="AG81" s="179" t="s">
        <v>262</v>
      </c>
      <c r="AH81" s="179" t="s">
        <v>211</v>
      </c>
      <c r="AI81" s="179" t="s">
        <v>258</v>
      </c>
      <c r="AJ81" s="179" t="s">
        <v>273</v>
      </c>
    </row>
    <row r="82" spans="1:36" s="189" customFormat="1" ht="199.5" x14ac:dyDescent="0.2">
      <c r="A82" s="25"/>
      <c r="B82" s="179" t="s">
        <v>201</v>
      </c>
      <c r="C82" s="180" t="s">
        <v>363</v>
      </c>
      <c r="D82" s="179" t="s">
        <v>474</v>
      </c>
      <c r="E82" s="179" t="s">
        <v>463</v>
      </c>
      <c r="F82" s="179" t="s">
        <v>293</v>
      </c>
      <c r="G82" s="179" t="s">
        <v>262</v>
      </c>
      <c r="H82" s="179" t="s">
        <v>262</v>
      </c>
      <c r="I82" s="179" t="s">
        <v>262</v>
      </c>
      <c r="J82" s="179" t="s">
        <v>262</v>
      </c>
      <c r="K82" s="179" t="s">
        <v>804</v>
      </c>
      <c r="L82" s="179" t="s">
        <v>805</v>
      </c>
      <c r="M82" s="181" t="s">
        <v>1238</v>
      </c>
      <c r="N82" s="179" t="s">
        <v>1291</v>
      </c>
      <c r="O82" s="179" t="s">
        <v>1292</v>
      </c>
      <c r="P82" s="179" t="s">
        <v>0</v>
      </c>
      <c r="Q82" s="182">
        <v>45383</v>
      </c>
      <c r="R82" s="182">
        <v>45397</v>
      </c>
      <c r="S82" s="182" t="s">
        <v>612</v>
      </c>
      <c r="T82" s="57"/>
      <c r="U82" s="179"/>
      <c r="V82" s="66">
        <v>0.15</v>
      </c>
      <c r="W82" s="179" t="s">
        <v>1362</v>
      </c>
      <c r="X82" s="179" t="s">
        <v>1360</v>
      </c>
      <c r="Y82" s="179" t="s">
        <v>262</v>
      </c>
      <c r="Z82" s="179" t="s">
        <v>262</v>
      </c>
      <c r="AA82" s="179" t="s">
        <v>262</v>
      </c>
      <c r="AB82" s="179" t="s">
        <v>325</v>
      </c>
      <c r="AC82" s="179" t="s">
        <v>262</v>
      </c>
      <c r="AD82" s="179" t="s">
        <v>262</v>
      </c>
      <c r="AE82" s="179" t="s">
        <v>262</v>
      </c>
      <c r="AF82" s="179" t="s">
        <v>262</v>
      </c>
      <c r="AG82" s="179" t="s">
        <v>262</v>
      </c>
      <c r="AH82" s="179" t="s">
        <v>212</v>
      </c>
      <c r="AI82" s="179" t="s">
        <v>257</v>
      </c>
      <c r="AJ82" s="179" t="s">
        <v>273</v>
      </c>
    </row>
    <row r="83" spans="1:36" s="189" customFormat="1" ht="199.5" x14ac:dyDescent="0.2">
      <c r="A83" s="25"/>
      <c r="B83" s="179" t="s">
        <v>201</v>
      </c>
      <c r="C83" s="180" t="s">
        <v>363</v>
      </c>
      <c r="D83" s="179" t="s">
        <v>494</v>
      </c>
      <c r="E83" s="179" t="s">
        <v>463</v>
      </c>
      <c r="F83" s="179" t="s">
        <v>224</v>
      </c>
      <c r="G83" s="179" t="s">
        <v>262</v>
      </c>
      <c r="H83" s="179" t="s">
        <v>262</v>
      </c>
      <c r="I83" s="179" t="s">
        <v>262</v>
      </c>
      <c r="J83" s="179" t="s">
        <v>262</v>
      </c>
      <c r="K83" s="179" t="s">
        <v>806</v>
      </c>
      <c r="L83" s="179" t="s">
        <v>805</v>
      </c>
      <c r="M83" s="181" t="s">
        <v>1239</v>
      </c>
      <c r="N83" s="179" t="s">
        <v>1291</v>
      </c>
      <c r="O83" s="179" t="s">
        <v>1292</v>
      </c>
      <c r="P83" s="179" t="s">
        <v>0</v>
      </c>
      <c r="Q83" s="182">
        <v>45474</v>
      </c>
      <c r="R83" s="182">
        <v>45488</v>
      </c>
      <c r="S83" s="182" t="s">
        <v>612</v>
      </c>
      <c r="T83" s="57"/>
      <c r="U83" s="179"/>
      <c r="V83" s="66">
        <v>0.15</v>
      </c>
      <c r="W83" s="179" t="s">
        <v>1362</v>
      </c>
      <c r="X83" s="179" t="s">
        <v>1360</v>
      </c>
      <c r="Y83" s="179" t="s">
        <v>262</v>
      </c>
      <c r="Z83" s="179" t="s">
        <v>262</v>
      </c>
      <c r="AA83" s="179" t="s">
        <v>262</v>
      </c>
      <c r="AB83" s="179" t="s">
        <v>325</v>
      </c>
      <c r="AC83" s="179" t="s">
        <v>262</v>
      </c>
      <c r="AD83" s="179" t="s">
        <v>262</v>
      </c>
      <c r="AE83" s="179" t="s">
        <v>262</v>
      </c>
      <c r="AF83" s="179" t="s">
        <v>262</v>
      </c>
      <c r="AG83" s="179" t="s">
        <v>262</v>
      </c>
      <c r="AH83" s="179" t="s">
        <v>211</v>
      </c>
      <c r="AI83" s="179" t="s">
        <v>258</v>
      </c>
      <c r="AJ83" s="179" t="s">
        <v>273</v>
      </c>
    </row>
    <row r="84" spans="1:36" s="189" customFormat="1" ht="199.5" x14ac:dyDescent="0.2">
      <c r="A84" s="25"/>
      <c r="B84" s="179" t="s">
        <v>201</v>
      </c>
      <c r="C84" s="180" t="s">
        <v>363</v>
      </c>
      <c r="D84" s="179" t="s">
        <v>494</v>
      </c>
      <c r="E84" s="179" t="s">
        <v>463</v>
      </c>
      <c r="F84" s="179" t="s">
        <v>293</v>
      </c>
      <c r="G84" s="179" t="s">
        <v>262</v>
      </c>
      <c r="H84" s="179" t="s">
        <v>262</v>
      </c>
      <c r="I84" s="179" t="s">
        <v>262</v>
      </c>
      <c r="J84" s="179" t="s">
        <v>262</v>
      </c>
      <c r="K84" s="179" t="s">
        <v>807</v>
      </c>
      <c r="L84" s="179" t="s">
        <v>805</v>
      </c>
      <c r="M84" s="181" t="s">
        <v>1239</v>
      </c>
      <c r="N84" s="179" t="s">
        <v>1291</v>
      </c>
      <c r="O84" s="179" t="s">
        <v>1292</v>
      </c>
      <c r="P84" s="179" t="s">
        <v>0</v>
      </c>
      <c r="Q84" s="182">
        <v>45566</v>
      </c>
      <c r="R84" s="182">
        <v>45580</v>
      </c>
      <c r="S84" s="182" t="s">
        <v>612</v>
      </c>
      <c r="T84" s="57"/>
      <c r="U84" s="179"/>
      <c r="V84" s="66">
        <v>0.2</v>
      </c>
      <c r="W84" s="179" t="s">
        <v>1362</v>
      </c>
      <c r="X84" s="179" t="s">
        <v>1360</v>
      </c>
      <c r="Y84" s="179" t="s">
        <v>262</v>
      </c>
      <c r="Z84" s="179" t="s">
        <v>262</v>
      </c>
      <c r="AA84" s="179" t="s">
        <v>262</v>
      </c>
      <c r="AB84" s="179" t="s">
        <v>325</v>
      </c>
      <c r="AC84" s="179" t="s">
        <v>262</v>
      </c>
      <c r="AD84" s="179" t="s">
        <v>262</v>
      </c>
      <c r="AE84" s="179" t="s">
        <v>262</v>
      </c>
      <c r="AF84" s="179" t="s">
        <v>262</v>
      </c>
      <c r="AG84" s="179" t="s">
        <v>262</v>
      </c>
      <c r="AH84" s="179" t="s">
        <v>212</v>
      </c>
      <c r="AI84" s="179" t="s">
        <v>257</v>
      </c>
      <c r="AJ84" s="179" t="s">
        <v>273</v>
      </c>
    </row>
    <row r="85" spans="1:36" s="189" customFormat="1" ht="199.5" x14ac:dyDescent="0.2">
      <c r="A85" s="25"/>
      <c r="B85" s="179" t="s">
        <v>182</v>
      </c>
      <c r="C85" s="180" t="s">
        <v>363</v>
      </c>
      <c r="D85" s="179" t="s">
        <v>494</v>
      </c>
      <c r="E85" s="179" t="s">
        <v>463</v>
      </c>
      <c r="F85" s="179" t="s">
        <v>224</v>
      </c>
      <c r="G85" s="179" t="s">
        <v>262</v>
      </c>
      <c r="H85" s="179" t="s">
        <v>262</v>
      </c>
      <c r="I85" s="179" t="s">
        <v>262</v>
      </c>
      <c r="J85" s="179" t="s">
        <v>262</v>
      </c>
      <c r="K85" s="179" t="s">
        <v>601</v>
      </c>
      <c r="L85" s="179" t="s">
        <v>1488</v>
      </c>
      <c r="M85" s="179" t="s">
        <v>602</v>
      </c>
      <c r="N85" s="179" t="s">
        <v>588</v>
      </c>
      <c r="O85" s="179" t="s">
        <v>1337</v>
      </c>
      <c r="P85" s="179" t="s">
        <v>99</v>
      </c>
      <c r="Q85" s="188">
        <v>45352</v>
      </c>
      <c r="R85" s="188">
        <v>45275</v>
      </c>
      <c r="S85" s="182" t="s">
        <v>224</v>
      </c>
      <c r="T85" s="57"/>
      <c r="U85" s="179"/>
      <c r="V85" s="54"/>
      <c r="W85" s="179" t="s">
        <v>1361</v>
      </c>
      <c r="X85" s="179" t="s">
        <v>262</v>
      </c>
      <c r="Y85" s="179" t="s">
        <v>262</v>
      </c>
      <c r="Z85" s="179" t="s">
        <v>262</v>
      </c>
      <c r="AA85" s="179" t="s">
        <v>262</v>
      </c>
      <c r="AB85" s="179" t="s">
        <v>325</v>
      </c>
      <c r="AC85" s="179" t="s">
        <v>322</v>
      </c>
      <c r="AD85" s="179" t="s">
        <v>262</v>
      </c>
      <c r="AE85" s="179" t="s">
        <v>262</v>
      </c>
      <c r="AF85" s="179" t="s">
        <v>262</v>
      </c>
      <c r="AG85" s="179" t="s">
        <v>262</v>
      </c>
      <c r="AH85" s="179" t="s">
        <v>212</v>
      </c>
      <c r="AI85" s="179" t="s">
        <v>223</v>
      </c>
      <c r="AJ85" s="179" t="s">
        <v>262</v>
      </c>
    </row>
    <row r="86" spans="1:36" s="189" customFormat="1" ht="199.5" x14ac:dyDescent="0.2">
      <c r="A86" s="25"/>
      <c r="B86" s="179" t="s">
        <v>182</v>
      </c>
      <c r="C86" s="180" t="s">
        <v>363</v>
      </c>
      <c r="D86" s="179" t="s">
        <v>494</v>
      </c>
      <c r="E86" s="179" t="s">
        <v>463</v>
      </c>
      <c r="F86" s="179" t="s">
        <v>224</v>
      </c>
      <c r="G86" s="179" t="s">
        <v>262</v>
      </c>
      <c r="H86" s="179" t="s">
        <v>262</v>
      </c>
      <c r="I86" s="179" t="s">
        <v>262</v>
      </c>
      <c r="J86" s="179" t="s">
        <v>262</v>
      </c>
      <c r="K86" s="179" t="s">
        <v>1100</v>
      </c>
      <c r="L86" s="179" t="s">
        <v>1489</v>
      </c>
      <c r="M86" s="181" t="s">
        <v>1490</v>
      </c>
      <c r="N86" s="179" t="s">
        <v>1252</v>
      </c>
      <c r="O86" s="179" t="s">
        <v>1101</v>
      </c>
      <c r="P86" s="179" t="s">
        <v>1102</v>
      </c>
      <c r="Q86" s="183">
        <v>45323</v>
      </c>
      <c r="R86" s="182">
        <v>45381</v>
      </c>
      <c r="S86" s="182" t="s">
        <v>224</v>
      </c>
      <c r="T86" s="57"/>
      <c r="U86" s="179"/>
      <c r="V86" s="66">
        <v>0.25</v>
      </c>
      <c r="W86" s="179" t="s">
        <v>302</v>
      </c>
      <c r="X86" s="179" t="s">
        <v>262</v>
      </c>
      <c r="Y86" s="179" t="s">
        <v>262</v>
      </c>
      <c r="Z86" s="179" t="s">
        <v>262</v>
      </c>
      <c r="AA86" s="179" t="s">
        <v>262</v>
      </c>
      <c r="AB86" s="179" t="s">
        <v>325</v>
      </c>
      <c r="AC86" s="179" t="s">
        <v>262</v>
      </c>
      <c r="AD86" s="179" t="s">
        <v>262</v>
      </c>
      <c r="AE86" s="179" t="s">
        <v>262</v>
      </c>
      <c r="AF86" s="179" t="s">
        <v>262</v>
      </c>
      <c r="AG86" s="179" t="s">
        <v>262</v>
      </c>
      <c r="AH86" s="179" t="s">
        <v>211</v>
      </c>
      <c r="AI86" s="179" t="s">
        <v>258</v>
      </c>
      <c r="AJ86" s="179" t="s">
        <v>255</v>
      </c>
    </row>
    <row r="87" spans="1:36" s="189" customFormat="1" ht="199.5" x14ac:dyDescent="0.2">
      <c r="A87" s="25"/>
      <c r="B87" s="179" t="s">
        <v>182</v>
      </c>
      <c r="C87" s="180" t="s">
        <v>363</v>
      </c>
      <c r="D87" s="179" t="s">
        <v>494</v>
      </c>
      <c r="E87" s="179" t="s">
        <v>463</v>
      </c>
      <c r="F87" s="179" t="s">
        <v>224</v>
      </c>
      <c r="G87" s="179" t="s">
        <v>262</v>
      </c>
      <c r="H87" s="179" t="s">
        <v>262</v>
      </c>
      <c r="I87" s="179" t="s">
        <v>262</v>
      </c>
      <c r="J87" s="179" t="s">
        <v>262</v>
      </c>
      <c r="K87" s="179" t="s">
        <v>1103</v>
      </c>
      <c r="L87" s="179" t="s">
        <v>1104</v>
      </c>
      <c r="M87" s="181" t="s">
        <v>1105</v>
      </c>
      <c r="N87" s="179" t="s">
        <v>1252</v>
      </c>
      <c r="O87" s="179" t="s">
        <v>1101</v>
      </c>
      <c r="P87" s="179" t="s">
        <v>1102</v>
      </c>
      <c r="Q87" s="182">
        <v>45383</v>
      </c>
      <c r="R87" s="182">
        <v>45641</v>
      </c>
      <c r="S87" s="182" t="s">
        <v>224</v>
      </c>
      <c r="T87" s="57"/>
      <c r="U87" s="179"/>
      <c r="V87" s="66">
        <v>0.25</v>
      </c>
      <c r="W87" s="179" t="s">
        <v>1363</v>
      </c>
      <c r="X87" s="179" t="s">
        <v>262</v>
      </c>
      <c r="Y87" s="179" t="s">
        <v>262</v>
      </c>
      <c r="Z87" s="179" t="s">
        <v>262</v>
      </c>
      <c r="AA87" s="179" t="s">
        <v>262</v>
      </c>
      <c r="AB87" s="179" t="s">
        <v>325</v>
      </c>
      <c r="AC87" s="179" t="s">
        <v>262</v>
      </c>
      <c r="AD87" s="179" t="s">
        <v>262</v>
      </c>
      <c r="AE87" s="179" t="s">
        <v>262</v>
      </c>
      <c r="AF87" s="179" t="s">
        <v>262</v>
      </c>
      <c r="AG87" s="179" t="s">
        <v>262</v>
      </c>
      <c r="AH87" s="179" t="s">
        <v>211</v>
      </c>
      <c r="AI87" s="179" t="s">
        <v>258</v>
      </c>
      <c r="AJ87" s="179" t="s">
        <v>255</v>
      </c>
    </row>
    <row r="88" spans="1:36" s="189" customFormat="1" ht="199.5" x14ac:dyDescent="0.2">
      <c r="A88" s="25"/>
      <c r="B88" s="179" t="s">
        <v>182</v>
      </c>
      <c r="C88" s="180" t="s">
        <v>363</v>
      </c>
      <c r="D88" s="179" t="s">
        <v>494</v>
      </c>
      <c r="E88" s="179" t="s">
        <v>463</v>
      </c>
      <c r="F88" s="179" t="s">
        <v>224</v>
      </c>
      <c r="G88" s="179" t="s">
        <v>262</v>
      </c>
      <c r="H88" s="179" t="s">
        <v>262</v>
      </c>
      <c r="I88" s="179" t="s">
        <v>262</v>
      </c>
      <c r="J88" s="179" t="s">
        <v>262</v>
      </c>
      <c r="K88" s="179" t="s">
        <v>1106</v>
      </c>
      <c r="L88" s="179" t="s">
        <v>1107</v>
      </c>
      <c r="M88" s="181" t="s">
        <v>1108</v>
      </c>
      <c r="N88" s="179" t="s">
        <v>1252</v>
      </c>
      <c r="O88" s="179" t="s">
        <v>1101</v>
      </c>
      <c r="P88" s="179" t="s">
        <v>1102</v>
      </c>
      <c r="Q88" s="182">
        <v>45383</v>
      </c>
      <c r="R88" s="182">
        <v>45641</v>
      </c>
      <c r="S88" s="182" t="s">
        <v>224</v>
      </c>
      <c r="T88" s="57"/>
      <c r="U88" s="179"/>
      <c r="V88" s="66">
        <v>0.5</v>
      </c>
      <c r="W88" s="179" t="s">
        <v>1363</v>
      </c>
      <c r="X88" s="179" t="s">
        <v>262</v>
      </c>
      <c r="Y88" s="179" t="s">
        <v>262</v>
      </c>
      <c r="Z88" s="179" t="s">
        <v>262</v>
      </c>
      <c r="AA88" s="179" t="s">
        <v>262</v>
      </c>
      <c r="AB88" s="179" t="s">
        <v>325</v>
      </c>
      <c r="AC88" s="179" t="s">
        <v>262</v>
      </c>
      <c r="AD88" s="179" t="s">
        <v>262</v>
      </c>
      <c r="AE88" s="179" t="s">
        <v>262</v>
      </c>
      <c r="AF88" s="179" t="s">
        <v>262</v>
      </c>
      <c r="AG88" s="179" t="s">
        <v>262</v>
      </c>
      <c r="AH88" s="179" t="s">
        <v>211</v>
      </c>
      <c r="AI88" s="179" t="s">
        <v>258</v>
      </c>
      <c r="AJ88" s="179" t="s">
        <v>1141</v>
      </c>
    </row>
    <row r="89" spans="1:36" s="189" customFormat="1" ht="128.25" x14ac:dyDescent="0.2">
      <c r="A89" s="25"/>
      <c r="B89" s="179" t="s">
        <v>201</v>
      </c>
      <c r="C89" s="180" t="s">
        <v>284</v>
      </c>
      <c r="D89" s="179" t="s">
        <v>473</v>
      </c>
      <c r="E89" s="179" t="s">
        <v>380</v>
      </c>
      <c r="F89" s="179" t="s">
        <v>293</v>
      </c>
      <c r="G89" s="179" t="s">
        <v>262</v>
      </c>
      <c r="H89" s="179" t="s">
        <v>262</v>
      </c>
      <c r="I89" s="179" t="s">
        <v>262</v>
      </c>
      <c r="J89" s="179" t="s">
        <v>262</v>
      </c>
      <c r="K89" s="179" t="s">
        <v>786</v>
      </c>
      <c r="L89" s="179" t="s">
        <v>787</v>
      </c>
      <c r="M89" s="181" t="s">
        <v>788</v>
      </c>
      <c r="N89" s="179" t="s">
        <v>1291</v>
      </c>
      <c r="O89" s="179" t="s">
        <v>1292</v>
      </c>
      <c r="P89" s="179" t="s">
        <v>0</v>
      </c>
      <c r="Q89" s="182">
        <v>45292</v>
      </c>
      <c r="R89" s="182">
        <v>45473</v>
      </c>
      <c r="S89" s="182" t="s">
        <v>612</v>
      </c>
      <c r="T89" s="57"/>
      <c r="U89" s="179"/>
      <c r="V89" s="66">
        <v>0.5</v>
      </c>
      <c r="W89" s="179" t="s">
        <v>1362</v>
      </c>
      <c r="X89" s="179" t="s">
        <v>1360</v>
      </c>
      <c r="Y89" s="179" t="s">
        <v>262</v>
      </c>
      <c r="Z89" s="179" t="s">
        <v>262</v>
      </c>
      <c r="AA89" s="179" t="s">
        <v>262</v>
      </c>
      <c r="AB89" s="179" t="s">
        <v>325</v>
      </c>
      <c r="AC89" s="179" t="s">
        <v>262</v>
      </c>
      <c r="AD89" s="179" t="s">
        <v>262</v>
      </c>
      <c r="AE89" s="179" t="s">
        <v>262</v>
      </c>
      <c r="AF89" s="179" t="s">
        <v>262</v>
      </c>
      <c r="AG89" s="179" t="s">
        <v>262</v>
      </c>
      <c r="AH89" s="179" t="s">
        <v>212</v>
      </c>
      <c r="AI89" s="179" t="s">
        <v>250</v>
      </c>
      <c r="AJ89" s="179" t="s">
        <v>273</v>
      </c>
    </row>
    <row r="90" spans="1:36" s="189" customFormat="1" ht="128.25" x14ac:dyDescent="0.2">
      <c r="A90" s="25"/>
      <c r="B90" s="179" t="s">
        <v>201</v>
      </c>
      <c r="C90" s="180" t="s">
        <v>284</v>
      </c>
      <c r="D90" s="179" t="s">
        <v>473</v>
      </c>
      <c r="E90" s="179" t="s">
        <v>380</v>
      </c>
      <c r="F90" s="179" t="s">
        <v>293</v>
      </c>
      <c r="G90" s="179" t="s">
        <v>262</v>
      </c>
      <c r="H90" s="179" t="s">
        <v>262</v>
      </c>
      <c r="I90" s="179" t="s">
        <v>262</v>
      </c>
      <c r="J90" s="179" t="s">
        <v>262</v>
      </c>
      <c r="K90" s="179" t="s">
        <v>789</v>
      </c>
      <c r="L90" s="179" t="s">
        <v>790</v>
      </c>
      <c r="M90" s="181" t="s">
        <v>791</v>
      </c>
      <c r="N90" s="179" t="s">
        <v>1291</v>
      </c>
      <c r="O90" s="179" t="s">
        <v>1292</v>
      </c>
      <c r="P90" s="179" t="s">
        <v>0</v>
      </c>
      <c r="Q90" s="182">
        <v>45474</v>
      </c>
      <c r="R90" s="182">
        <v>45641</v>
      </c>
      <c r="S90" s="182" t="s">
        <v>612</v>
      </c>
      <c r="T90" s="57"/>
      <c r="U90" s="179"/>
      <c r="V90" s="66">
        <v>0.5</v>
      </c>
      <c r="W90" s="179" t="s">
        <v>1362</v>
      </c>
      <c r="X90" s="179" t="s">
        <v>1360</v>
      </c>
      <c r="Y90" s="179" t="s">
        <v>262</v>
      </c>
      <c r="Z90" s="179" t="s">
        <v>262</v>
      </c>
      <c r="AA90" s="179" t="s">
        <v>262</v>
      </c>
      <c r="AB90" s="179" t="s">
        <v>325</v>
      </c>
      <c r="AC90" s="179" t="s">
        <v>262</v>
      </c>
      <c r="AD90" s="179" t="s">
        <v>262</v>
      </c>
      <c r="AE90" s="179" t="s">
        <v>262</v>
      </c>
      <c r="AF90" s="179" t="s">
        <v>262</v>
      </c>
      <c r="AG90" s="179" t="s">
        <v>262</v>
      </c>
      <c r="AH90" s="179" t="s">
        <v>212</v>
      </c>
      <c r="AI90" s="179" t="s">
        <v>250</v>
      </c>
      <c r="AJ90" s="179" t="s">
        <v>273</v>
      </c>
    </row>
    <row r="91" spans="1:36" ht="128.25" hidden="1" x14ac:dyDescent="0.2">
      <c r="B91" s="54" t="s">
        <v>201</v>
      </c>
      <c r="C91" s="72" t="s">
        <v>284</v>
      </c>
      <c r="D91" s="54" t="s">
        <v>832</v>
      </c>
      <c r="E91" s="54" t="s">
        <v>380</v>
      </c>
      <c r="F91" s="54" t="s">
        <v>293</v>
      </c>
      <c r="G91" s="54" t="s">
        <v>262</v>
      </c>
      <c r="H91" s="54" t="s">
        <v>262</v>
      </c>
      <c r="I91" s="54" t="s">
        <v>262</v>
      </c>
      <c r="J91" s="54" t="s">
        <v>262</v>
      </c>
      <c r="K91" s="54" t="s">
        <v>850</v>
      </c>
      <c r="L91" s="54" t="s">
        <v>851</v>
      </c>
      <c r="M91" s="64" t="s">
        <v>852</v>
      </c>
      <c r="N91" s="54" t="s">
        <v>836</v>
      </c>
      <c r="O91" s="54" t="s">
        <v>837</v>
      </c>
      <c r="P91" s="54" t="s">
        <v>0</v>
      </c>
      <c r="Q91" s="67">
        <v>45474</v>
      </c>
      <c r="R91" s="67">
        <v>45641</v>
      </c>
      <c r="S91" s="67" t="s">
        <v>612</v>
      </c>
      <c r="T91" s="57"/>
      <c r="U91" s="54"/>
      <c r="V91" s="64">
        <v>20</v>
      </c>
      <c r="W91" s="54" t="s">
        <v>302</v>
      </c>
      <c r="X91" s="54" t="s">
        <v>1358</v>
      </c>
      <c r="Y91" s="54" t="s">
        <v>1360</v>
      </c>
      <c r="Z91" s="54" t="s">
        <v>262</v>
      </c>
      <c r="AA91" s="54" t="s">
        <v>262</v>
      </c>
      <c r="AB91" s="54" t="s">
        <v>1240</v>
      </c>
      <c r="AC91" s="54" t="s">
        <v>262</v>
      </c>
      <c r="AD91" s="54" t="s">
        <v>262</v>
      </c>
      <c r="AE91" s="54" t="s">
        <v>262</v>
      </c>
      <c r="AF91" s="54" t="s">
        <v>262</v>
      </c>
      <c r="AG91" s="54" t="s">
        <v>262</v>
      </c>
      <c r="AH91" s="54" t="s">
        <v>262</v>
      </c>
      <c r="AI91" s="54" t="s">
        <v>262</v>
      </c>
      <c r="AJ91" s="54" t="s">
        <v>270</v>
      </c>
    </row>
    <row r="92" spans="1:36" ht="128.25" hidden="1" x14ac:dyDescent="0.2">
      <c r="B92" s="54" t="s">
        <v>201</v>
      </c>
      <c r="C92" s="72" t="s">
        <v>284</v>
      </c>
      <c r="D92" s="54" t="s">
        <v>832</v>
      </c>
      <c r="E92" s="54" t="s">
        <v>380</v>
      </c>
      <c r="F92" s="54" t="s">
        <v>293</v>
      </c>
      <c r="G92" s="54" t="s">
        <v>262</v>
      </c>
      <c r="H92" s="54" t="s">
        <v>262</v>
      </c>
      <c r="I92" s="54" t="s">
        <v>262</v>
      </c>
      <c r="J92" s="54" t="s">
        <v>262</v>
      </c>
      <c r="K92" s="54" t="s">
        <v>1223</v>
      </c>
      <c r="L92" s="54" t="s">
        <v>853</v>
      </c>
      <c r="M92" s="64" t="s">
        <v>854</v>
      </c>
      <c r="N92" s="54" t="s">
        <v>836</v>
      </c>
      <c r="O92" s="54" t="s">
        <v>837</v>
      </c>
      <c r="P92" s="54" t="s">
        <v>0</v>
      </c>
      <c r="Q92" s="67">
        <v>45474</v>
      </c>
      <c r="R92" s="67">
        <v>45641</v>
      </c>
      <c r="S92" s="67" t="s">
        <v>612</v>
      </c>
      <c r="T92" s="57"/>
      <c r="U92" s="54"/>
      <c r="V92" s="64">
        <v>20</v>
      </c>
      <c r="W92" s="54" t="s">
        <v>302</v>
      </c>
      <c r="X92" s="54" t="s">
        <v>1358</v>
      </c>
      <c r="Y92" s="54" t="s">
        <v>1360</v>
      </c>
      <c r="Z92" s="54" t="s">
        <v>262</v>
      </c>
      <c r="AA92" s="54" t="s">
        <v>262</v>
      </c>
      <c r="AB92" s="54" t="s">
        <v>1240</v>
      </c>
      <c r="AC92" s="54" t="s">
        <v>262</v>
      </c>
      <c r="AD92" s="54" t="s">
        <v>262</v>
      </c>
      <c r="AE92" s="54" t="s">
        <v>262</v>
      </c>
      <c r="AF92" s="54" t="s">
        <v>262</v>
      </c>
      <c r="AG92" s="54" t="s">
        <v>262</v>
      </c>
      <c r="AH92" s="54" t="s">
        <v>262</v>
      </c>
      <c r="AI92" s="54" t="s">
        <v>262</v>
      </c>
      <c r="AJ92" s="54" t="s">
        <v>270</v>
      </c>
    </row>
    <row r="93" spans="1:36" ht="128.25" hidden="1" x14ac:dyDescent="0.2">
      <c r="B93" s="54" t="s">
        <v>201</v>
      </c>
      <c r="C93" s="72" t="s">
        <v>284</v>
      </c>
      <c r="D93" s="54" t="s">
        <v>832</v>
      </c>
      <c r="E93" s="54" t="s">
        <v>380</v>
      </c>
      <c r="F93" s="54" t="s">
        <v>293</v>
      </c>
      <c r="G93" s="54" t="s">
        <v>262</v>
      </c>
      <c r="H93" s="54" t="s">
        <v>262</v>
      </c>
      <c r="I93" s="54" t="s">
        <v>262</v>
      </c>
      <c r="J93" s="54" t="s">
        <v>262</v>
      </c>
      <c r="K93" s="54" t="s">
        <v>855</v>
      </c>
      <c r="L93" s="54" t="s">
        <v>1224</v>
      </c>
      <c r="M93" s="64" t="s">
        <v>856</v>
      </c>
      <c r="N93" s="54" t="s">
        <v>836</v>
      </c>
      <c r="O93" s="54" t="s">
        <v>837</v>
      </c>
      <c r="P93" s="54" t="s">
        <v>0</v>
      </c>
      <c r="Q93" s="67">
        <v>45474</v>
      </c>
      <c r="R93" s="67">
        <v>45641</v>
      </c>
      <c r="S93" s="67" t="s">
        <v>612</v>
      </c>
      <c r="T93" s="57"/>
      <c r="U93" s="54"/>
      <c r="V93" s="64">
        <v>10</v>
      </c>
      <c r="W93" s="54" t="s">
        <v>302</v>
      </c>
      <c r="X93" s="54" t="s">
        <v>1358</v>
      </c>
      <c r="Y93" s="54" t="s">
        <v>1360</v>
      </c>
      <c r="Z93" s="54" t="s">
        <v>262</v>
      </c>
      <c r="AA93" s="54" t="s">
        <v>262</v>
      </c>
      <c r="AB93" s="54" t="s">
        <v>1240</v>
      </c>
      <c r="AC93" s="54" t="s">
        <v>262</v>
      </c>
      <c r="AD93" s="54" t="s">
        <v>262</v>
      </c>
      <c r="AE93" s="54" t="s">
        <v>262</v>
      </c>
      <c r="AF93" s="54" t="s">
        <v>262</v>
      </c>
      <c r="AG93" s="54" t="s">
        <v>262</v>
      </c>
      <c r="AH93" s="54" t="s">
        <v>262</v>
      </c>
      <c r="AI93" s="54" t="s">
        <v>262</v>
      </c>
      <c r="AJ93" s="54" t="s">
        <v>270</v>
      </c>
    </row>
    <row r="94" spans="1:36" ht="128.25" hidden="1" x14ac:dyDescent="0.2">
      <c r="B94" s="54" t="s">
        <v>201</v>
      </c>
      <c r="C94" s="72" t="s">
        <v>284</v>
      </c>
      <c r="D94" s="54" t="s">
        <v>832</v>
      </c>
      <c r="E94" s="54" t="s">
        <v>380</v>
      </c>
      <c r="F94" s="54" t="s">
        <v>293</v>
      </c>
      <c r="G94" s="54" t="s">
        <v>262</v>
      </c>
      <c r="H94" s="54" t="s">
        <v>262</v>
      </c>
      <c r="I94" s="54" t="s">
        <v>262</v>
      </c>
      <c r="J94" s="54" t="s">
        <v>262</v>
      </c>
      <c r="K94" s="54" t="s">
        <v>857</v>
      </c>
      <c r="L94" s="54" t="s">
        <v>858</v>
      </c>
      <c r="M94" s="64" t="s">
        <v>859</v>
      </c>
      <c r="N94" s="54" t="s">
        <v>836</v>
      </c>
      <c r="O94" s="54" t="s">
        <v>837</v>
      </c>
      <c r="P94" s="54" t="s">
        <v>0</v>
      </c>
      <c r="Q94" s="67">
        <v>45292</v>
      </c>
      <c r="R94" s="67">
        <v>45396</v>
      </c>
      <c r="S94" s="67" t="s">
        <v>612</v>
      </c>
      <c r="T94" s="57"/>
      <c r="U94" s="54"/>
      <c r="V94" s="64">
        <v>5</v>
      </c>
      <c r="W94" s="54" t="s">
        <v>1358</v>
      </c>
      <c r="X94" s="54" t="s">
        <v>1369</v>
      </c>
      <c r="Y94" s="54" t="s">
        <v>1370</v>
      </c>
      <c r="Z94" s="54" t="s">
        <v>1359</v>
      </c>
      <c r="AA94" s="54" t="s">
        <v>262</v>
      </c>
      <c r="AB94" s="54" t="s">
        <v>1349</v>
      </c>
      <c r="AC94" s="54" t="s">
        <v>1352</v>
      </c>
      <c r="AD94" s="54" t="s">
        <v>1351</v>
      </c>
      <c r="AE94" s="54" t="s">
        <v>323</v>
      </c>
      <c r="AF94" s="54" t="s">
        <v>1350</v>
      </c>
      <c r="AG94" s="54" t="s">
        <v>1353</v>
      </c>
      <c r="AH94" s="54" t="s">
        <v>262</v>
      </c>
      <c r="AI94" s="54" t="s">
        <v>262</v>
      </c>
      <c r="AJ94" s="54" t="s">
        <v>270</v>
      </c>
    </row>
    <row r="95" spans="1:36" ht="128.25" hidden="1" x14ac:dyDescent="0.2">
      <c r="B95" s="54" t="s">
        <v>201</v>
      </c>
      <c r="C95" s="72" t="s">
        <v>284</v>
      </c>
      <c r="D95" s="54" t="s">
        <v>832</v>
      </c>
      <c r="E95" s="54" t="s">
        <v>380</v>
      </c>
      <c r="F95" s="54" t="s">
        <v>293</v>
      </c>
      <c r="G95" s="54" t="s">
        <v>262</v>
      </c>
      <c r="H95" s="54" t="s">
        <v>262</v>
      </c>
      <c r="I95" s="54" t="s">
        <v>262</v>
      </c>
      <c r="J95" s="54" t="s">
        <v>262</v>
      </c>
      <c r="K95" s="54" t="s">
        <v>860</v>
      </c>
      <c r="L95" s="54" t="s">
        <v>858</v>
      </c>
      <c r="M95" s="64" t="s">
        <v>859</v>
      </c>
      <c r="N95" s="54" t="s">
        <v>836</v>
      </c>
      <c r="O95" s="54" t="s">
        <v>837</v>
      </c>
      <c r="P95" s="54" t="s">
        <v>0</v>
      </c>
      <c r="Q95" s="67">
        <v>45383</v>
      </c>
      <c r="R95" s="67">
        <v>45487</v>
      </c>
      <c r="S95" s="67" t="s">
        <v>612</v>
      </c>
      <c r="T95" s="57"/>
      <c r="U95" s="54"/>
      <c r="V95" s="64">
        <v>5</v>
      </c>
      <c r="W95" s="54" t="s">
        <v>1358</v>
      </c>
      <c r="X95" s="54" t="s">
        <v>1369</v>
      </c>
      <c r="Y95" s="54" t="s">
        <v>1359</v>
      </c>
      <c r="Z95" s="54" t="s">
        <v>262</v>
      </c>
      <c r="AA95" s="54" t="s">
        <v>262</v>
      </c>
      <c r="AB95" s="54" t="s">
        <v>1349</v>
      </c>
      <c r="AC95" s="54" t="s">
        <v>1352</v>
      </c>
      <c r="AD95" s="54" t="s">
        <v>1351</v>
      </c>
      <c r="AE95" s="54" t="s">
        <v>323</v>
      </c>
      <c r="AF95" s="54" t="s">
        <v>1350</v>
      </c>
      <c r="AG95" s="54" t="s">
        <v>1353</v>
      </c>
      <c r="AH95" s="54" t="s">
        <v>262</v>
      </c>
      <c r="AI95" s="54" t="s">
        <v>262</v>
      </c>
      <c r="AJ95" s="54" t="s">
        <v>270</v>
      </c>
    </row>
    <row r="96" spans="1:36" ht="128.25" hidden="1" x14ac:dyDescent="0.2">
      <c r="B96" s="54" t="s">
        <v>201</v>
      </c>
      <c r="C96" s="72" t="s">
        <v>284</v>
      </c>
      <c r="D96" s="54" t="s">
        <v>832</v>
      </c>
      <c r="E96" s="54" t="s">
        <v>380</v>
      </c>
      <c r="F96" s="54" t="s">
        <v>293</v>
      </c>
      <c r="G96" s="54" t="s">
        <v>262</v>
      </c>
      <c r="H96" s="54" t="s">
        <v>262</v>
      </c>
      <c r="I96" s="54" t="s">
        <v>262</v>
      </c>
      <c r="J96" s="54" t="s">
        <v>262</v>
      </c>
      <c r="K96" s="54" t="s">
        <v>861</v>
      </c>
      <c r="L96" s="54" t="s">
        <v>858</v>
      </c>
      <c r="M96" s="64" t="s">
        <v>859</v>
      </c>
      <c r="N96" s="54" t="s">
        <v>836</v>
      </c>
      <c r="O96" s="54" t="s">
        <v>837</v>
      </c>
      <c r="P96" s="54" t="s">
        <v>0</v>
      </c>
      <c r="Q96" s="67">
        <v>45477</v>
      </c>
      <c r="R96" s="67">
        <v>45582</v>
      </c>
      <c r="S96" s="67" t="s">
        <v>612</v>
      </c>
      <c r="T96" s="57"/>
      <c r="U96" s="54"/>
      <c r="V96" s="64">
        <v>5</v>
      </c>
      <c r="W96" s="54" t="s">
        <v>1358</v>
      </c>
      <c r="X96" s="54" t="s">
        <v>1369</v>
      </c>
      <c r="Y96" s="54" t="s">
        <v>1359</v>
      </c>
      <c r="Z96" s="54" t="s">
        <v>262</v>
      </c>
      <c r="AA96" s="54" t="s">
        <v>262</v>
      </c>
      <c r="AB96" s="54" t="s">
        <v>1349</v>
      </c>
      <c r="AC96" s="54" t="s">
        <v>1352</v>
      </c>
      <c r="AD96" s="54" t="s">
        <v>1351</v>
      </c>
      <c r="AE96" s="54" t="s">
        <v>323</v>
      </c>
      <c r="AF96" s="54" t="s">
        <v>1350</v>
      </c>
      <c r="AG96" s="54" t="s">
        <v>1353</v>
      </c>
      <c r="AH96" s="54" t="s">
        <v>262</v>
      </c>
      <c r="AI96" s="54" t="s">
        <v>262</v>
      </c>
      <c r="AJ96" s="54" t="s">
        <v>270</v>
      </c>
    </row>
    <row r="97" spans="1:36" ht="128.25" hidden="1" x14ac:dyDescent="0.2">
      <c r="B97" s="54" t="s">
        <v>201</v>
      </c>
      <c r="C97" s="72" t="s">
        <v>284</v>
      </c>
      <c r="D97" s="54" t="s">
        <v>832</v>
      </c>
      <c r="E97" s="54" t="s">
        <v>380</v>
      </c>
      <c r="F97" s="54" t="s">
        <v>293</v>
      </c>
      <c r="G97" s="54" t="s">
        <v>262</v>
      </c>
      <c r="H97" s="54" t="s">
        <v>262</v>
      </c>
      <c r="I97" s="54" t="s">
        <v>262</v>
      </c>
      <c r="J97" s="54" t="s">
        <v>262</v>
      </c>
      <c r="K97" s="54" t="s">
        <v>862</v>
      </c>
      <c r="L97" s="54" t="s">
        <v>858</v>
      </c>
      <c r="M97" s="64" t="s">
        <v>859</v>
      </c>
      <c r="N97" s="54" t="s">
        <v>836</v>
      </c>
      <c r="O97" s="54" t="s">
        <v>837</v>
      </c>
      <c r="P97" s="54" t="s">
        <v>0</v>
      </c>
      <c r="Q97" s="67">
        <v>45567</v>
      </c>
      <c r="R97" s="67">
        <v>45641</v>
      </c>
      <c r="S97" s="67" t="s">
        <v>612</v>
      </c>
      <c r="T97" s="57"/>
      <c r="U97" s="54"/>
      <c r="V97" s="64">
        <v>5</v>
      </c>
      <c r="W97" s="54" t="s">
        <v>1358</v>
      </c>
      <c r="X97" s="54" t="s">
        <v>1369</v>
      </c>
      <c r="Y97" s="54" t="s">
        <v>1359</v>
      </c>
      <c r="Z97" s="54" t="s">
        <v>262</v>
      </c>
      <c r="AA97" s="54" t="s">
        <v>262</v>
      </c>
      <c r="AB97" s="54" t="s">
        <v>1349</v>
      </c>
      <c r="AC97" s="54" t="s">
        <v>1352</v>
      </c>
      <c r="AD97" s="54" t="s">
        <v>1351</v>
      </c>
      <c r="AE97" s="54" t="s">
        <v>323</v>
      </c>
      <c r="AF97" s="54" t="s">
        <v>1350</v>
      </c>
      <c r="AG97" s="54" t="s">
        <v>1353</v>
      </c>
      <c r="AH97" s="54" t="s">
        <v>262</v>
      </c>
      <c r="AI97" s="54" t="s">
        <v>262</v>
      </c>
      <c r="AJ97" s="54" t="s">
        <v>270</v>
      </c>
    </row>
    <row r="98" spans="1:36" ht="128.25" hidden="1" x14ac:dyDescent="0.2">
      <c r="B98" s="54" t="s">
        <v>201</v>
      </c>
      <c r="C98" s="72" t="s">
        <v>284</v>
      </c>
      <c r="D98" s="54" t="s">
        <v>832</v>
      </c>
      <c r="E98" s="54" t="s">
        <v>380</v>
      </c>
      <c r="F98" s="54" t="s">
        <v>293</v>
      </c>
      <c r="G98" s="54" t="s">
        <v>262</v>
      </c>
      <c r="H98" s="54" t="s">
        <v>262</v>
      </c>
      <c r="I98" s="54" t="s">
        <v>262</v>
      </c>
      <c r="J98" s="54" t="s">
        <v>262</v>
      </c>
      <c r="K98" s="54" t="s">
        <v>863</v>
      </c>
      <c r="L98" s="54" t="s">
        <v>864</v>
      </c>
      <c r="M98" s="64" t="s">
        <v>865</v>
      </c>
      <c r="N98" s="54" t="s">
        <v>836</v>
      </c>
      <c r="O98" s="54" t="s">
        <v>837</v>
      </c>
      <c r="P98" s="54" t="s">
        <v>0</v>
      </c>
      <c r="Q98" s="67">
        <v>45566</v>
      </c>
      <c r="R98" s="67">
        <v>45641</v>
      </c>
      <c r="S98" s="67" t="s">
        <v>262</v>
      </c>
      <c r="T98" s="57"/>
      <c r="U98" s="54"/>
      <c r="V98" s="64">
        <v>5</v>
      </c>
      <c r="W98" s="54" t="s">
        <v>1358</v>
      </c>
      <c r="X98" s="54" t="s">
        <v>1359</v>
      </c>
      <c r="Y98" s="54" t="s">
        <v>262</v>
      </c>
      <c r="Z98" s="54" t="s">
        <v>262</v>
      </c>
      <c r="AA98" s="54" t="s">
        <v>262</v>
      </c>
      <c r="AB98" s="54" t="s">
        <v>1349</v>
      </c>
      <c r="AC98" s="54" t="s">
        <v>1352</v>
      </c>
      <c r="AD98" s="54" t="s">
        <v>262</v>
      </c>
      <c r="AE98" s="54" t="s">
        <v>262</v>
      </c>
      <c r="AF98" s="54" t="s">
        <v>262</v>
      </c>
      <c r="AG98" s="54" t="s">
        <v>262</v>
      </c>
      <c r="AH98" s="54" t="s">
        <v>262</v>
      </c>
      <c r="AI98" s="54" t="s">
        <v>262</v>
      </c>
      <c r="AJ98" s="54" t="s">
        <v>270</v>
      </c>
    </row>
    <row r="99" spans="1:36" ht="128.25" hidden="1" x14ac:dyDescent="0.2">
      <c r="B99" s="54" t="s">
        <v>201</v>
      </c>
      <c r="C99" s="72" t="s">
        <v>284</v>
      </c>
      <c r="D99" s="54" t="s">
        <v>832</v>
      </c>
      <c r="E99" s="54" t="s">
        <v>380</v>
      </c>
      <c r="F99" s="54" t="s">
        <v>293</v>
      </c>
      <c r="G99" s="54" t="s">
        <v>262</v>
      </c>
      <c r="H99" s="54" t="s">
        <v>262</v>
      </c>
      <c r="I99" s="54" t="s">
        <v>262</v>
      </c>
      <c r="J99" s="54" t="s">
        <v>262</v>
      </c>
      <c r="K99" s="54" t="s">
        <v>866</v>
      </c>
      <c r="L99" s="54" t="s">
        <v>867</v>
      </c>
      <c r="M99" s="64" t="s">
        <v>868</v>
      </c>
      <c r="N99" s="54" t="s">
        <v>836</v>
      </c>
      <c r="O99" s="54" t="s">
        <v>837</v>
      </c>
      <c r="P99" s="54" t="s">
        <v>0</v>
      </c>
      <c r="Q99" s="67">
        <v>45566</v>
      </c>
      <c r="R99" s="67">
        <v>45641</v>
      </c>
      <c r="S99" s="67" t="s">
        <v>262</v>
      </c>
      <c r="T99" s="57"/>
      <c r="U99" s="54"/>
      <c r="V99" s="64">
        <v>5</v>
      </c>
      <c r="W99" s="54" t="s">
        <v>1358</v>
      </c>
      <c r="X99" s="54" t="s">
        <v>1369</v>
      </c>
      <c r="Y99" s="54" t="s">
        <v>1359</v>
      </c>
      <c r="Z99" s="54" t="s">
        <v>262</v>
      </c>
      <c r="AA99" s="54" t="s">
        <v>262</v>
      </c>
      <c r="AB99" s="54" t="s">
        <v>1349</v>
      </c>
      <c r="AC99" s="54" t="s">
        <v>1352</v>
      </c>
      <c r="AD99" s="54" t="s">
        <v>262</v>
      </c>
      <c r="AE99" s="54" t="s">
        <v>262</v>
      </c>
      <c r="AF99" s="54" t="s">
        <v>262</v>
      </c>
      <c r="AG99" s="54" t="s">
        <v>262</v>
      </c>
      <c r="AH99" s="54" t="s">
        <v>262</v>
      </c>
      <c r="AI99" s="54" t="s">
        <v>262</v>
      </c>
      <c r="AJ99" s="54" t="s">
        <v>270</v>
      </c>
    </row>
    <row r="100" spans="1:36" s="189" customFormat="1" ht="128.25" x14ac:dyDescent="0.2">
      <c r="A100" s="25"/>
      <c r="B100" s="179" t="s">
        <v>201</v>
      </c>
      <c r="C100" s="180" t="s">
        <v>284</v>
      </c>
      <c r="D100" s="179" t="s">
        <v>832</v>
      </c>
      <c r="E100" s="179" t="s">
        <v>380</v>
      </c>
      <c r="F100" s="179" t="s">
        <v>293</v>
      </c>
      <c r="G100" s="179" t="s">
        <v>262</v>
      </c>
      <c r="H100" s="179" t="s">
        <v>262</v>
      </c>
      <c r="I100" s="179" t="s">
        <v>262</v>
      </c>
      <c r="J100" s="179" t="s">
        <v>262</v>
      </c>
      <c r="K100" s="179" t="s">
        <v>1225</v>
      </c>
      <c r="L100" s="179" t="s">
        <v>1226</v>
      </c>
      <c r="M100" s="181" t="s">
        <v>869</v>
      </c>
      <c r="N100" s="179" t="s">
        <v>836</v>
      </c>
      <c r="O100" s="179" t="s">
        <v>870</v>
      </c>
      <c r="P100" s="179" t="s">
        <v>0</v>
      </c>
      <c r="Q100" s="183">
        <v>45292</v>
      </c>
      <c r="R100" s="183">
        <v>45641</v>
      </c>
      <c r="S100" s="183" t="s">
        <v>612</v>
      </c>
      <c r="T100" s="57"/>
      <c r="U100" s="179"/>
      <c r="V100" s="64">
        <v>10</v>
      </c>
      <c r="W100" s="179" t="s">
        <v>1359</v>
      </c>
      <c r="X100" s="179" t="s">
        <v>1361</v>
      </c>
      <c r="Y100" s="179" t="s">
        <v>262</v>
      </c>
      <c r="Z100" s="179" t="s">
        <v>262</v>
      </c>
      <c r="AA100" s="179" t="s">
        <v>262</v>
      </c>
      <c r="AB100" s="179" t="s">
        <v>325</v>
      </c>
      <c r="AC100" s="179" t="s">
        <v>262</v>
      </c>
      <c r="AD100" s="179" t="s">
        <v>262</v>
      </c>
      <c r="AE100" s="179" t="s">
        <v>262</v>
      </c>
      <c r="AF100" s="179" t="s">
        <v>262</v>
      </c>
      <c r="AG100" s="179" t="s">
        <v>262</v>
      </c>
      <c r="AH100" s="179" t="s">
        <v>212</v>
      </c>
      <c r="AI100" s="179" t="s">
        <v>244</v>
      </c>
      <c r="AJ100" s="179" t="s">
        <v>270</v>
      </c>
    </row>
    <row r="101" spans="1:36" s="189" customFormat="1" ht="128.25" x14ac:dyDescent="0.2">
      <c r="A101" s="25"/>
      <c r="B101" s="179" t="s">
        <v>201</v>
      </c>
      <c r="C101" s="180" t="s">
        <v>284</v>
      </c>
      <c r="D101" s="179" t="s">
        <v>832</v>
      </c>
      <c r="E101" s="179" t="s">
        <v>380</v>
      </c>
      <c r="F101" s="179" t="s">
        <v>293</v>
      </c>
      <c r="G101" s="179" t="s">
        <v>262</v>
      </c>
      <c r="H101" s="179" t="s">
        <v>262</v>
      </c>
      <c r="I101" s="179" t="s">
        <v>262</v>
      </c>
      <c r="J101" s="179" t="s">
        <v>262</v>
      </c>
      <c r="K101" s="179" t="s">
        <v>1227</v>
      </c>
      <c r="L101" s="179" t="s">
        <v>871</v>
      </c>
      <c r="M101" s="181" t="s">
        <v>872</v>
      </c>
      <c r="N101" s="179" t="s">
        <v>836</v>
      </c>
      <c r="O101" s="179" t="s">
        <v>837</v>
      </c>
      <c r="P101" s="179" t="s">
        <v>0</v>
      </c>
      <c r="Q101" s="183">
        <v>45292</v>
      </c>
      <c r="R101" s="183">
        <v>45473</v>
      </c>
      <c r="S101" s="183" t="s">
        <v>612</v>
      </c>
      <c r="T101" s="57"/>
      <c r="U101" s="179"/>
      <c r="V101" s="64">
        <v>5</v>
      </c>
      <c r="W101" s="179" t="s">
        <v>1359</v>
      </c>
      <c r="X101" s="179" t="s">
        <v>1361</v>
      </c>
      <c r="Y101" s="179" t="s">
        <v>262</v>
      </c>
      <c r="Z101" s="179" t="s">
        <v>262</v>
      </c>
      <c r="AA101" s="179" t="s">
        <v>262</v>
      </c>
      <c r="AB101" s="179" t="s">
        <v>325</v>
      </c>
      <c r="AC101" s="179" t="s">
        <v>262</v>
      </c>
      <c r="AD101" s="179" t="s">
        <v>262</v>
      </c>
      <c r="AE101" s="179" t="s">
        <v>262</v>
      </c>
      <c r="AF101" s="179" t="s">
        <v>262</v>
      </c>
      <c r="AG101" s="179" t="s">
        <v>262</v>
      </c>
      <c r="AH101" s="179" t="s">
        <v>212</v>
      </c>
      <c r="AI101" s="179" t="s">
        <v>244</v>
      </c>
      <c r="AJ101" s="179" t="s">
        <v>270</v>
      </c>
    </row>
    <row r="102" spans="1:36" s="189" customFormat="1" ht="128.25" x14ac:dyDescent="0.2">
      <c r="A102" s="25"/>
      <c r="B102" s="179" t="s">
        <v>201</v>
      </c>
      <c r="C102" s="180" t="s">
        <v>284</v>
      </c>
      <c r="D102" s="179" t="s">
        <v>832</v>
      </c>
      <c r="E102" s="179" t="s">
        <v>380</v>
      </c>
      <c r="F102" s="179" t="s">
        <v>293</v>
      </c>
      <c r="G102" s="179" t="s">
        <v>262</v>
      </c>
      <c r="H102" s="179" t="s">
        <v>262</v>
      </c>
      <c r="I102" s="179" t="s">
        <v>262</v>
      </c>
      <c r="J102" s="179" t="s">
        <v>262</v>
      </c>
      <c r="K102" s="179" t="s">
        <v>1228</v>
      </c>
      <c r="L102" s="179" t="s">
        <v>873</v>
      </c>
      <c r="M102" s="181" t="s">
        <v>872</v>
      </c>
      <c r="N102" s="179" t="s">
        <v>836</v>
      </c>
      <c r="O102" s="179" t="s">
        <v>837</v>
      </c>
      <c r="P102" s="179" t="s">
        <v>0</v>
      </c>
      <c r="Q102" s="183">
        <v>45474</v>
      </c>
      <c r="R102" s="183">
        <v>45641</v>
      </c>
      <c r="S102" s="183" t="s">
        <v>612</v>
      </c>
      <c r="T102" s="57"/>
      <c r="U102" s="179"/>
      <c r="V102" s="64">
        <v>5</v>
      </c>
      <c r="W102" s="179" t="s">
        <v>1359</v>
      </c>
      <c r="X102" s="179" t="s">
        <v>1361</v>
      </c>
      <c r="Y102" s="179" t="s">
        <v>262</v>
      </c>
      <c r="Z102" s="179" t="s">
        <v>262</v>
      </c>
      <c r="AA102" s="179" t="s">
        <v>262</v>
      </c>
      <c r="AB102" s="179" t="s">
        <v>325</v>
      </c>
      <c r="AC102" s="179" t="s">
        <v>262</v>
      </c>
      <c r="AD102" s="179" t="s">
        <v>262</v>
      </c>
      <c r="AE102" s="179" t="s">
        <v>262</v>
      </c>
      <c r="AF102" s="179" t="s">
        <v>262</v>
      </c>
      <c r="AG102" s="179" t="s">
        <v>262</v>
      </c>
      <c r="AH102" s="179" t="s">
        <v>212</v>
      </c>
      <c r="AI102" s="179" t="s">
        <v>244</v>
      </c>
      <c r="AJ102" s="179" t="s">
        <v>270</v>
      </c>
    </row>
    <row r="103" spans="1:36" ht="128.25" hidden="1" x14ac:dyDescent="0.2">
      <c r="B103" s="54" t="s">
        <v>201</v>
      </c>
      <c r="C103" s="72" t="s">
        <v>284</v>
      </c>
      <c r="D103" s="54" t="s">
        <v>473</v>
      </c>
      <c r="E103" s="54" t="s">
        <v>380</v>
      </c>
      <c r="F103" s="54" t="s">
        <v>293</v>
      </c>
      <c r="G103" s="54" t="s">
        <v>262</v>
      </c>
      <c r="H103" s="54" t="s">
        <v>262</v>
      </c>
      <c r="I103" s="54" t="s">
        <v>262</v>
      </c>
      <c r="J103" s="54" t="s">
        <v>262</v>
      </c>
      <c r="K103" s="73" t="s">
        <v>1491</v>
      </c>
      <c r="L103" s="74" t="s">
        <v>1229</v>
      </c>
      <c r="M103" s="64" t="s">
        <v>937</v>
      </c>
      <c r="N103" s="54" t="s">
        <v>938</v>
      </c>
      <c r="O103" s="54" t="s">
        <v>1303</v>
      </c>
      <c r="P103" s="54" t="s">
        <v>0</v>
      </c>
      <c r="Q103" s="65">
        <v>45292</v>
      </c>
      <c r="R103" s="65">
        <v>45657</v>
      </c>
      <c r="S103" s="65" t="s">
        <v>612</v>
      </c>
      <c r="T103" s="58"/>
      <c r="U103" s="54"/>
      <c r="V103" s="54">
        <v>50</v>
      </c>
      <c r="W103" s="54" t="s">
        <v>303</v>
      </c>
      <c r="X103" s="54" t="s">
        <v>1358</v>
      </c>
      <c r="Y103" s="54" t="s">
        <v>262</v>
      </c>
      <c r="Z103" s="54" t="s">
        <v>262</v>
      </c>
      <c r="AA103" s="54" t="s">
        <v>262</v>
      </c>
      <c r="AB103" s="54" t="s">
        <v>1240</v>
      </c>
      <c r="AC103" s="54" t="s">
        <v>262</v>
      </c>
      <c r="AD103" s="54" t="s">
        <v>262</v>
      </c>
      <c r="AE103" s="54" t="s">
        <v>262</v>
      </c>
      <c r="AF103" s="54" t="s">
        <v>262</v>
      </c>
      <c r="AG103" s="54" t="s">
        <v>262</v>
      </c>
      <c r="AH103" s="54" t="s">
        <v>262</v>
      </c>
      <c r="AI103" s="54" t="s">
        <v>262</v>
      </c>
      <c r="AJ103" s="54" t="s">
        <v>265</v>
      </c>
    </row>
    <row r="104" spans="1:36" ht="128.25" hidden="1" x14ac:dyDescent="0.2">
      <c r="B104" s="54" t="s">
        <v>201</v>
      </c>
      <c r="C104" s="72" t="s">
        <v>284</v>
      </c>
      <c r="D104" s="54" t="s">
        <v>473</v>
      </c>
      <c r="E104" s="54" t="s">
        <v>380</v>
      </c>
      <c r="F104" s="54" t="s">
        <v>293</v>
      </c>
      <c r="G104" s="54" t="s">
        <v>262</v>
      </c>
      <c r="H104" s="54" t="s">
        <v>262</v>
      </c>
      <c r="I104" s="54" t="s">
        <v>262</v>
      </c>
      <c r="J104" s="54" t="s">
        <v>262</v>
      </c>
      <c r="K104" s="54" t="s">
        <v>1169</v>
      </c>
      <c r="L104" s="54" t="s">
        <v>1170</v>
      </c>
      <c r="M104" s="64" t="s">
        <v>1171</v>
      </c>
      <c r="N104" s="54" t="s">
        <v>1294</v>
      </c>
      <c r="O104" s="54" t="s">
        <v>1338</v>
      </c>
      <c r="P104" s="54" t="s">
        <v>99</v>
      </c>
      <c r="Q104" s="65">
        <v>45323</v>
      </c>
      <c r="R104" s="65">
        <v>45596</v>
      </c>
      <c r="S104" s="65" t="s">
        <v>612</v>
      </c>
      <c r="T104" s="58"/>
      <c r="U104" s="54"/>
      <c r="V104" s="54"/>
      <c r="W104" s="54" t="s">
        <v>1358</v>
      </c>
      <c r="X104" s="54" t="s">
        <v>262</v>
      </c>
      <c r="Y104" s="54" t="s">
        <v>262</v>
      </c>
      <c r="Z104" s="54" t="s">
        <v>262</v>
      </c>
      <c r="AA104" s="54" t="s">
        <v>262</v>
      </c>
      <c r="AB104" s="54" t="s">
        <v>1357</v>
      </c>
      <c r="AC104" s="54" t="s">
        <v>262</v>
      </c>
      <c r="AD104" s="54" t="s">
        <v>262</v>
      </c>
      <c r="AE104" s="54" t="s">
        <v>262</v>
      </c>
      <c r="AF104" s="54" t="s">
        <v>262</v>
      </c>
      <c r="AG104" s="54" t="s">
        <v>262</v>
      </c>
      <c r="AH104" s="54" t="s">
        <v>262</v>
      </c>
      <c r="AI104" s="54" t="s">
        <v>262</v>
      </c>
      <c r="AJ104" s="54" t="s">
        <v>247</v>
      </c>
    </row>
    <row r="105" spans="1:36" ht="128.25" hidden="1" x14ac:dyDescent="0.2">
      <c r="B105" s="54" t="s">
        <v>201</v>
      </c>
      <c r="C105" s="72" t="s">
        <v>284</v>
      </c>
      <c r="D105" s="54" t="s">
        <v>473</v>
      </c>
      <c r="E105" s="54" t="s">
        <v>380</v>
      </c>
      <c r="F105" s="54" t="s">
        <v>293</v>
      </c>
      <c r="G105" s="54" t="s">
        <v>262</v>
      </c>
      <c r="H105" s="54" t="s">
        <v>262</v>
      </c>
      <c r="I105" s="54" t="s">
        <v>262</v>
      </c>
      <c r="J105" s="54" t="s">
        <v>262</v>
      </c>
      <c r="K105" s="54" t="s">
        <v>1180</v>
      </c>
      <c r="L105" s="54" t="s">
        <v>1181</v>
      </c>
      <c r="M105" s="64" t="s">
        <v>1171</v>
      </c>
      <c r="N105" s="54" t="s">
        <v>1294</v>
      </c>
      <c r="O105" s="54" t="s">
        <v>1338</v>
      </c>
      <c r="P105" s="54" t="s">
        <v>99</v>
      </c>
      <c r="Q105" s="65">
        <v>45352</v>
      </c>
      <c r="R105" s="65">
        <v>45657</v>
      </c>
      <c r="S105" s="65" t="s">
        <v>612</v>
      </c>
      <c r="T105" s="58"/>
      <c r="U105" s="54"/>
      <c r="V105" s="54"/>
      <c r="W105" s="54" t="s">
        <v>1358</v>
      </c>
      <c r="X105" s="54" t="s">
        <v>262</v>
      </c>
      <c r="Y105" s="54" t="s">
        <v>262</v>
      </c>
      <c r="Z105" s="54" t="s">
        <v>262</v>
      </c>
      <c r="AA105" s="54" t="s">
        <v>262</v>
      </c>
      <c r="AB105" s="54" t="s">
        <v>1357</v>
      </c>
      <c r="AC105" s="54" t="s">
        <v>262</v>
      </c>
      <c r="AD105" s="54" t="s">
        <v>262</v>
      </c>
      <c r="AE105" s="54" t="s">
        <v>262</v>
      </c>
      <c r="AF105" s="54" t="s">
        <v>262</v>
      </c>
      <c r="AG105" s="54" t="s">
        <v>262</v>
      </c>
      <c r="AH105" s="54" t="s">
        <v>262</v>
      </c>
      <c r="AI105" s="54" t="s">
        <v>262</v>
      </c>
      <c r="AJ105" s="54" t="s">
        <v>247</v>
      </c>
    </row>
    <row r="106" spans="1:36" ht="128.25" hidden="1" x14ac:dyDescent="0.2">
      <c r="B106" s="54" t="s">
        <v>201</v>
      </c>
      <c r="C106" s="72" t="s">
        <v>284</v>
      </c>
      <c r="D106" s="54" t="s">
        <v>473</v>
      </c>
      <c r="E106" s="54" t="s">
        <v>380</v>
      </c>
      <c r="F106" s="54" t="s">
        <v>293</v>
      </c>
      <c r="G106" s="54" t="s">
        <v>262</v>
      </c>
      <c r="H106" s="54" t="s">
        <v>262</v>
      </c>
      <c r="I106" s="54" t="s">
        <v>262</v>
      </c>
      <c r="J106" s="54" t="s">
        <v>262</v>
      </c>
      <c r="K106" s="54" t="s">
        <v>1182</v>
      </c>
      <c r="L106" s="54" t="s">
        <v>1183</v>
      </c>
      <c r="M106" s="64" t="s">
        <v>1171</v>
      </c>
      <c r="N106" s="54" t="s">
        <v>1294</v>
      </c>
      <c r="O106" s="54" t="s">
        <v>1338</v>
      </c>
      <c r="P106" s="54" t="s">
        <v>99</v>
      </c>
      <c r="Q106" s="65">
        <v>45323</v>
      </c>
      <c r="R106" s="65">
        <v>45626</v>
      </c>
      <c r="S106" s="65" t="s">
        <v>612</v>
      </c>
      <c r="T106" s="58"/>
      <c r="U106" s="54"/>
      <c r="V106" s="54"/>
      <c r="W106" s="54" t="s">
        <v>1358</v>
      </c>
      <c r="X106" s="54" t="s">
        <v>262</v>
      </c>
      <c r="Y106" s="54" t="s">
        <v>262</v>
      </c>
      <c r="Z106" s="54" t="s">
        <v>262</v>
      </c>
      <c r="AA106" s="54" t="s">
        <v>262</v>
      </c>
      <c r="AB106" s="54" t="s">
        <v>1357</v>
      </c>
      <c r="AC106" s="54" t="s">
        <v>262</v>
      </c>
      <c r="AD106" s="54" t="s">
        <v>262</v>
      </c>
      <c r="AE106" s="54" t="s">
        <v>262</v>
      </c>
      <c r="AF106" s="54" t="s">
        <v>262</v>
      </c>
      <c r="AG106" s="54" t="s">
        <v>262</v>
      </c>
      <c r="AH106" s="54" t="s">
        <v>262</v>
      </c>
      <c r="AI106" s="54" t="s">
        <v>262</v>
      </c>
      <c r="AJ106" s="54" t="s">
        <v>247</v>
      </c>
    </row>
    <row r="107" spans="1:36" ht="128.25" hidden="1" x14ac:dyDescent="0.2">
      <c r="B107" s="54" t="s">
        <v>201</v>
      </c>
      <c r="C107" s="72" t="s">
        <v>284</v>
      </c>
      <c r="D107" s="54" t="s">
        <v>473</v>
      </c>
      <c r="E107" s="54" t="s">
        <v>380</v>
      </c>
      <c r="F107" s="54" t="s">
        <v>293</v>
      </c>
      <c r="G107" s="54" t="s">
        <v>262</v>
      </c>
      <c r="H107" s="54" t="s">
        <v>262</v>
      </c>
      <c r="I107" s="54" t="s">
        <v>262</v>
      </c>
      <c r="J107" s="54" t="s">
        <v>262</v>
      </c>
      <c r="K107" s="54" t="s">
        <v>1192</v>
      </c>
      <c r="L107" s="54" t="s">
        <v>1192</v>
      </c>
      <c r="M107" s="64" t="s">
        <v>1193</v>
      </c>
      <c r="N107" s="54" t="s">
        <v>912</v>
      </c>
      <c r="O107" s="96" t="s">
        <v>913</v>
      </c>
      <c r="P107" s="54" t="s">
        <v>0</v>
      </c>
      <c r="Q107" s="65">
        <v>45413</v>
      </c>
      <c r="R107" s="65">
        <v>45534</v>
      </c>
      <c r="S107" s="65" t="s">
        <v>612</v>
      </c>
      <c r="T107" s="69"/>
      <c r="U107" s="69"/>
      <c r="V107" s="69"/>
      <c r="W107" s="54" t="s">
        <v>1358</v>
      </c>
      <c r="X107" s="54" t="s">
        <v>262</v>
      </c>
      <c r="Y107" s="54" t="s">
        <v>262</v>
      </c>
      <c r="Z107" s="54" t="s">
        <v>262</v>
      </c>
      <c r="AA107" s="54" t="s">
        <v>262</v>
      </c>
      <c r="AB107" s="54" t="s">
        <v>1357</v>
      </c>
      <c r="AC107" s="54" t="s">
        <v>262</v>
      </c>
      <c r="AD107" s="54" t="s">
        <v>262</v>
      </c>
      <c r="AE107" s="54" t="s">
        <v>262</v>
      </c>
      <c r="AF107" s="54" t="s">
        <v>262</v>
      </c>
      <c r="AG107" s="54" t="s">
        <v>262</v>
      </c>
      <c r="AH107" s="54" t="s">
        <v>262</v>
      </c>
      <c r="AI107" s="54" t="s">
        <v>262</v>
      </c>
      <c r="AJ107" s="54" t="s">
        <v>261</v>
      </c>
    </row>
    <row r="108" spans="1:36" ht="128.25" hidden="1" x14ac:dyDescent="0.2">
      <c r="B108" s="54" t="s">
        <v>201</v>
      </c>
      <c r="C108" s="72" t="s">
        <v>284</v>
      </c>
      <c r="D108" s="54" t="s">
        <v>473</v>
      </c>
      <c r="E108" s="54" t="s">
        <v>380</v>
      </c>
      <c r="F108" s="54" t="s">
        <v>293</v>
      </c>
      <c r="G108" s="54" t="s">
        <v>262</v>
      </c>
      <c r="H108" s="54" t="s">
        <v>262</v>
      </c>
      <c r="I108" s="54" t="s">
        <v>262</v>
      </c>
      <c r="J108" s="54" t="s">
        <v>262</v>
      </c>
      <c r="K108" s="54" t="s">
        <v>825</v>
      </c>
      <c r="L108" s="54" t="s">
        <v>1492</v>
      </c>
      <c r="M108" s="64" t="s">
        <v>814</v>
      </c>
      <c r="N108" s="54" t="s">
        <v>815</v>
      </c>
      <c r="O108" s="54" t="s">
        <v>816</v>
      </c>
      <c r="P108" s="54" t="s">
        <v>99</v>
      </c>
      <c r="Q108" s="65">
        <v>45292</v>
      </c>
      <c r="R108" s="65">
        <v>45503</v>
      </c>
      <c r="S108" s="65" t="s">
        <v>612</v>
      </c>
      <c r="T108" s="58"/>
      <c r="U108" s="54"/>
      <c r="V108" s="54">
        <v>50</v>
      </c>
      <c r="W108" s="54" t="s">
        <v>1369</v>
      </c>
      <c r="X108" s="54" t="s">
        <v>262</v>
      </c>
      <c r="Y108" s="54" t="s">
        <v>262</v>
      </c>
      <c r="Z108" s="54" t="s">
        <v>262</v>
      </c>
      <c r="AA108" s="54" t="s">
        <v>262</v>
      </c>
      <c r="AB108" s="54" t="s">
        <v>1357</v>
      </c>
      <c r="AC108" s="54" t="s">
        <v>262</v>
      </c>
      <c r="AD108" s="54" t="s">
        <v>262</v>
      </c>
      <c r="AE108" s="54" t="s">
        <v>262</v>
      </c>
      <c r="AF108" s="54" t="s">
        <v>262</v>
      </c>
      <c r="AG108" s="54" t="s">
        <v>262</v>
      </c>
      <c r="AH108" s="54" t="s">
        <v>262</v>
      </c>
      <c r="AI108" s="54" t="s">
        <v>262</v>
      </c>
      <c r="AJ108" s="54" t="s">
        <v>247</v>
      </c>
    </row>
    <row r="109" spans="1:36" ht="128.25" hidden="1" x14ac:dyDescent="0.2">
      <c r="B109" s="54" t="s">
        <v>201</v>
      </c>
      <c r="C109" s="72" t="s">
        <v>284</v>
      </c>
      <c r="D109" s="54" t="s">
        <v>473</v>
      </c>
      <c r="E109" s="54" t="s">
        <v>380</v>
      </c>
      <c r="F109" s="54" t="s">
        <v>293</v>
      </c>
      <c r="G109" s="54" t="s">
        <v>262</v>
      </c>
      <c r="H109" s="54" t="s">
        <v>262</v>
      </c>
      <c r="I109" s="54" t="s">
        <v>262</v>
      </c>
      <c r="J109" s="54" t="s">
        <v>262</v>
      </c>
      <c r="K109" s="54" t="s">
        <v>1493</v>
      </c>
      <c r="L109" s="54" t="s">
        <v>1494</v>
      </c>
      <c r="M109" s="64" t="s">
        <v>1495</v>
      </c>
      <c r="N109" s="54" t="s">
        <v>815</v>
      </c>
      <c r="O109" s="54" t="s">
        <v>1293</v>
      </c>
      <c r="P109" s="54" t="s">
        <v>99</v>
      </c>
      <c r="Q109" s="65">
        <v>45292</v>
      </c>
      <c r="R109" s="65">
        <v>45641</v>
      </c>
      <c r="S109" s="65" t="s">
        <v>612</v>
      </c>
      <c r="T109" s="58"/>
      <c r="U109" s="54"/>
      <c r="V109" s="54">
        <v>50</v>
      </c>
      <c r="W109" s="54" t="s">
        <v>1369</v>
      </c>
      <c r="X109" s="54" t="s">
        <v>262</v>
      </c>
      <c r="Y109" s="54" t="s">
        <v>262</v>
      </c>
      <c r="Z109" s="54" t="s">
        <v>262</v>
      </c>
      <c r="AA109" s="54" t="s">
        <v>262</v>
      </c>
      <c r="AB109" s="54" t="s">
        <v>1357</v>
      </c>
      <c r="AC109" s="54" t="s">
        <v>262</v>
      </c>
      <c r="AD109" s="54" t="s">
        <v>262</v>
      </c>
      <c r="AE109" s="54" t="s">
        <v>262</v>
      </c>
      <c r="AF109" s="54" t="s">
        <v>262</v>
      </c>
      <c r="AG109" s="54" t="s">
        <v>262</v>
      </c>
      <c r="AH109" s="54" t="s">
        <v>262</v>
      </c>
      <c r="AI109" s="54" t="s">
        <v>262</v>
      </c>
      <c r="AJ109" s="54" t="s">
        <v>247</v>
      </c>
    </row>
    <row r="110" spans="1:36" s="189" customFormat="1" ht="199.5" x14ac:dyDescent="0.2">
      <c r="A110" s="25"/>
      <c r="B110" s="179" t="s">
        <v>182</v>
      </c>
      <c r="C110" s="180" t="s">
        <v>363</v>
      </c>
      <c r="D110" s="179" t="s">
        <v>495</v>
      </c>
      <c r="E110" s="179" t="s">
        <v>465</v>
      </c>
      <c r="F110" s="179" t="s">
        <v>224</v>
      </c>
      <c r="G110" s="179" t="s">
        <v>262</v>
      </c>
      <c r="H110" s="179" t="s">
        <v>262</v>
      </c>
      <c r="I110" s="179" t="s">
        <v>262</v>
      </c>
      <c r="J110" s="179" t="s">
        <v>262</v>
      </c>
      <c r="K110" s="179" t="s">
        <v>792</v>
      </c>
      <c r="L110" s="179" t="s">
        <v>1496</v>
      </c>
      <c r="M110" s="181" t="s">
        <v>793</v>
      </c>
      <c r="N110" s="179" t="s">
        <v>1292</v>
      </c>
      <c r="O110" s="179" t="s">
        <v>1291</v>
      </c>
      <c r="P110" s="179" t="s">
        <v>0</v>
      </c>
      <c r="Q110" s="182">
        <v>45292</v>
      </c>
      <c r="R110" s="182">
        <v>45473</v>
      </c>
      <c r="S110" s="182" t="s">
        <v>262</v>
      </c>
      <c r="T110" s="57"/>
      <c r="U110" s="179"/>
      <c r="V110" s="66">
        <v>0.5</v>
      </c>
      <c r="W110" s="179" t="s">
        <v>1362</v>
      </c>
      <c r="X110" s="179" t="s">
        <v>1363</v>
      </c>
      <c r="Y110" s="179" t="s">
        <v>262</v>
      </c>
      <c r="Z110" s="179" t="s">
        <v>262</v>
      </c>
      <c r="AA110" s="179" t="s">
        <v>262</v>
      </c>
      <c r="AB110" s="179" t="s">
        <v>325</v>
      </c>
      <c r="AC110" s="179" t="s">
        <v>262</v>
      </c>
      <c r="AD110" s="179" t="s">
        <v>262</v>
      </c>
      <c r="AE110" s="179" t="s">
        <v>262</v>
      </c>
      <c r="AF110" s="179" t="s">
        <v>262</v>
      </c>
      <c r="AG110" s="179" t="s">
        <v>262</v>
      </c>
      <c r="AH110" s="179" t="s">
        <v>211</v>
      </c>
      <c r="AI110" s="179" t="s">
        <v>258</v>
      </c>
      <c r="AJ110" s="179" t="s">
        <v>273</v>
      </c>
    </row>
    <row r="111" spans="1:36" s="189" customFormat="1" ht="199.5" x14ac:dyDescent="0.2">
      <c r="A111" s="25"/>
      <c r="B111" s="179" t="s">
        <v>182</v>
      </c>
      <c r="C111" s="180" t="s">
        <v>363</v>
      </c>
      <c r="D111" s="179" t="s">
        <v>495</v>
      </c>
      <c r="E111" s="179" t="s">
        <v>465</v>
      </c>
      <c r="F111" s="179" t="s">
        <v>224</v>
      </c>
      <c r="G111" s="179" t="s">
        <v>262</v>
      </c>
      <c r="H111" s="179" t="s">
        <v>262</v>
      </c>
      <c r="I111" s="179" t="s">
        <v>262</v>
      </c>
      <c r="J111" s="179" t="s">
        <v>262</v>
      </c>
      <c r="K111" s="179" t="s">
        <v>794</v>
      </c>
      <c r="L111" s="179" t="s">
        <v>1497</v>
      </c>
      <c r="M111" s="181" t="s">
        <v>793</v>
      </c>
      <c r="N111" s="179" t="s">
        <v>1292</v>
      </c>
      <c r="O111" s="179" t="s">
        <v>1291</v>
      </c>
      <c r="P111" s="179" t="s">
        <v>0</v>
      </c>
      <c r="Q111" s="182">
        <v>45474</v>
      </c>
      <c r="R111" s="182">
        <v>45641</v>
      </c>
      <c r="S111" s="182" t="s">
        <v>262</v>
      </c>
      <c r="T111" s="57"/>
      <c r="U111" s="179"/>
      <c r="V111" s="66">
        <v>0.5</v>
      </c>
      <c r="W111" s="179" t="s">
        <v>1362</v>
      </c>
      <c r="X111" s="179" t="s">
        <v>1363</v>
      </c>
      <c r="Y111" s="179" t="s">
        <v>262</v>
      </c>
      <c r="Z111" s="179" t="s">
        <v>262</v>
      </c>
      <c r="AA111" s="179" t="s">
        <v>262</v>
      </c>
      <c r="AB111" s="179" t="s">
        <v>325</v>
      </c>
      <c r="AC111" s="179" t="s">
        <v>262</v>
      </c>
      <c r="AD111" s="179" t="s">
        <v>262</v>
      </c>
      <c r="AE111" s="179" t="s">
        <v>262</v>
      </c>
      <c r="AF111" s="179" t="s">
        <v>262</v>
      </c>
      <c r="AG111" s="179" t="s">
        <v>262</v>
      </c>
      <c r="AH111" s="179" t="s">
        <v>211</v>
      </c>
      <c r="AI111" s="179" t="s">
        <v>258</v>
      </c>
      <c r="AJ111" s="179" t="s">
        <v>273</v>
      </c>
    </row>
    <row r="112" spans="1:36" s="189" customFormat="1" ht="199.5" x14ac:dyDescent="0.2">
      <c r="A112" s="25"/>
      <c r="B112" s="179" t="s">
        <v>182</v>
      </c>
      <c r="C112" s="180" t="s">
        <v>363</v>
      </c>
      <c r="D112" s="179" t="s">
        <v>495</v>
      </c>
      <c r="E112" s="179" t="s">
        <v>465</v>
      </c>
      <c r="F112" s="179" t="s">
        <v>224</v>
      </c>
      <c r="G112" s="179" t="s">
        <v>262</v>
      </c>
      <c r="H112" s="179" t="s">
        <v>262</v>
      </c>
      <c r="I112" s="179" t="s">
        <v>262</v>
      </c>
      <c r="J112" s="179" t="s">
        <v>262</v>
      </c>
      <c r="K112" s="179" t="s">
        <v>1136</v>
      </c>
      <c r="L112" s="179" t="s">
        <v>1498</v>
      </c>
      <c r="M112" s="181" t="s">
        <v>1137</v>
      </c>
      <c r="N112" s="179" t="s">
        <v>1252</v>
      </c>
      <c r="O112" s="179" t="s">
        <v>1101</v>
      </c>
      <c r="P112" s="179" t="s">
        <v>1102</v>
      </c>
      <c r="Q112" s="182">
        <v>45352</v>
      </c>
      <c r="R112" s="182">
        <v>45641</v>
      </c>
      <c r="S112" s="182" t="s">
        <v>612</v>
      </c>
      <c r="T112" s="57"/>
      <c r="U112" s="179"/>
      <c r="V112" s="66">
        <v>1</v>
      </c>
      <c r="W112" s="179" t="s">
        <v>1361</v>
      </c>
      <c r="X112" s="179" t="s">
        <v>302</v>
      </c>
      <c r="Y112" s="179" t="s">
        <v>262</v>
      </c>
      <c r="Z112" s="179" t="s">
        <v>262</v>
      </c>
      <c r="AA112" s="179" t="s">
        <v>262</v>
      </c>
      <c r="AB112" s="179" t="s">
        <v>325</v>
      </c>
      <c r="AC112" s="179" t="s">
        <v>262</v>
      </c>
      <c r="AD112" s="179" t="s">
        <v>262</v>
      </c>
      <c r="AE112" s="179" t="s">
        <v>262</v>
      </c>
      <c r="AF112" s="179" t="s">
        <v>262</v>
      </c>
      <c r="AG112" s="179" t="s">
        <v>262</v>
      </c>
      <c r="AH112" s="179" t="s">
        <v>212</v>
      </c>
      <c r="AI112" s="179" t="s">
        <v>223</v>
      </c>
      <c r="AJ112" s="179" t="s">
        <v>1143</v>
      </c>
    </row>
    <row r="113" spans="1:36" s="189" customFormat="1" ht="199.5" x14ac:dyDescent="0.2">
      <c r="A113" s="25"/>
      <c r="B113" s="179" t="s">
        <v>182</v>
      </c>
      <c r="C113" s="180" t="s">
        <v>363</v>
      </c>
      <c r="D113" s="179" t="s">
        <v>495</v>
      </c>
      <c r="E113" s="179" t="s">
        <v>465</v>
      </c>
      <c r="F113" s="179" t="s">
        <v>224</v>
      </c>
      <c r="G113" s="179" t="s">
        <v>262</v>
      </c>
      <c r="H113" s="179" t="s">
        <v>262</v>
      </c>
      <c r="I113" s="179" t="s">
        <v>262</v>
      </c>
      <c r="J113" s="179" t="s">
        <v>262</v>
      </c>
      <c r="K113" s="179" t="s">
        <v>1230</v>
      </c>
      <c r="L113" s="179" t="s">
        <v>1499</v>
      </c>
      <c r="M113" s="181" t="s">
        <v>1500</v>
      </c>
      <c r="N113" s="179" t="s">
        <v>1252</v>
      </c>
      <c r="O113" s="179" t="s">
        <v>1101</v>
      </c>
      <c r="P113" s="179" t="s">
        <v>1102</v>
      </c>
      <c r="Q113" s="182">
        <v>45473</v>
      </c>
      <c r="R113" s="182">
        <v>45641</v>
      </c>
      <c r="S113" s="182" t="s">
        <v>612</v>
      </c>
      <c r="T113" s="57"/>
      <c r="U113" s="179"/>
      <c r="V113" s="66">
        <v>1</v>
      </c>
      <c r="W113" s="179" t="s">
        <v>1363</v>
      </c>
      <c r="X113" s="179" t="s">
        <v>1361</v>
      </c>
      <c r="Y113" s="179" t="s">
        <v>262</v>
      </c>
      <c r="Z113" s="179" t="s">
        <v>262</v>
      </c>
      <c r="AA113" s="179" t="s">
        <v>262</v>
      </c>
      <c r="AB113" s="179" t="s">
        <v>325</v>
      </c>
      <c r="AC113" s="179" t="s">
        <v>262</v>
      </c>
      <c r="AD113" s="179" t="s">
        <v>262</v>
      </c>
      <c r="AE113" s="179" t="s">
        <v>262</v>
      </c>
      <c r="AF113" s="179" t="s">
        <v>262</v>
      </c>
      <c r="AG113" s="179" t="s">
        <v>262</v>
      </c>
      <c r="AH113" s="179" t="s">
        <v>210</v>
      </c>
      <c r="AI113" s="179" t="s">
        <v>221</v>
      </c>
      <c r="AJ113" s="179" t="s">
        <v>1143</v>
      </c>
    </row>
    <row r="114" spans="1:36" s="189" customFormat="1" ht="199.5" x14ac:dyDescent="0.2">
      <c r="A114" s="25"/>
      <c r="B114" s="179" t="s">
        <v>182</v>
      </c>
      <c r="C114" s="180" t="s">
        <v>363</v>
      </c>
      <c r="D114" s="179" t="s">
        <v>495</v>
      </c>
      <c r="E114" s="179" t="s">
        <v>465</v>
      </c>
      <c r="F114" s="179" t="s">
        <v>224</v>
      </c>
      <c r="G114" s="179" t="s">
        <v>262</v>
      </c>
      <c r="H114" s="179" t="s">
        <v>262</v>
      </c>
      <c r="I114" s="179" t="s">
        <v>262</v>
      </c>
      <c r="J114" s="179" t="s">
        <v>262</v>
      </c>
      <c r="K114" s="179" t="s">
        <v>1149</v>
      </c>
      <c r="L114" s="179" t="s">
        <v>1150</v>
      </c>
      <c r="M114" s="181" t="s">
        <v>1151</v>
      </c>
      <c r="N114" s="181" t="s">
        <v>1297</v>
      </c>
      <c r="O114" s="179" t="s">
        <v>1152</v>
      </c>
      <c r="P114" s="179" t="s">
        <v>119</v>
      </c>
      <c r="Q114" s="182">
        <v>45323</v>
      </c>
      <c r="R114" s="182">
        <v>45412</v>
      </c>
      <c r="S114" s="182" t="s">
        <v>612</v>
      </c>
      <c r="T114" s="58"/>
      <c r="U114" s="179"/>
      <c r="V114" s="71"/>
      <c r="W114" s="179" t="s">
        <v>1361</v>
      </c>
      <c r="X114" s="179" t="s">
        <v>1369</v>
      </c>
      <c r="Y114" s="179" t="s">
        <v>262</v>
      </c>
      <c r="Z114" s="179" t="s">
        <v>262</v>
      </c>
      <c r="AA114" s="179" t="s">
        <v>262</v>
      </c>
      <c r="AB114" s="179" t="s">
        <v>325</v>
      </c>
      <c r="AC114" s="179" t="s">
        <v>1357</v>
      </c>
      <c r="AD114" s="179" t="s">
        <v>262</v>
      </c>
      <c r="AE114" s="179" t="s">
        <v>262</v>
      </c>
      <c r="AF114" s="179" t="s">
        <v>262</v>
      </c>
      <c r="AG114" s="179" t="s">
        <v>262</v>
      </c>
      <c r="AH114" s="179" t="s">
        <v>212</v>
      </c>
      <c r="AI114" s="179" t="s">
        <v>245</v>
      </c>
      <c r="AJ114" s="179" t="s">
        <v>247</v>
      </c>
    </row>
    <row r="115" spans="1:36" s="189" customFormat="1" ht="199.5" x14ac:dyDescent="0.2">
      <c r="A115" s="25"/>
      <c r="B115" s="179" t="s">
        <v>182</v>
      </c>
      <c r="C115" s="180" t="s">
        <v>363</v>
      </c>
      <c r="D115" s="179" t="s">
        <v>495</v>
      </c>
      <c r="E115" s="179" t="s">
        <v>465</v>
      </c>
      <c r="F115" s="179" t="s">
        <v>224</v>
      </c>
      <c r="G115" s="179" t="s">
        <v>262</v>
      </c>
      <c r="H115" s="179" t="s">
        <v>262</v>
      </c>
      <c r="I115" s="179" t="s">
        <v>262</v>
      </c>
      <c r="J115" s="179" t="s">
        <v>262</v>
      </c>
      <c r="K115" s="179" t="s">
        <v>1153</v>
      </c>
      <c r="L115" s="179" t="s">
        <v>1153</v>
      </c>
      <c r="M115" s="181" t="s">
        <v>1154</v>
      </c>
      <c r="N115" s="179" t="s">
        <v>700</v>
      </c>
      <c r="O115" s="181" t="s">
        <v>1297</v>
      </c>
      <c r="P115" s="179" t="s">
        <v>119</v>
      </c>
      <c r="Q115" s="182">
        <v>45413</v>
      </c>
      <c r="R115" s="182">
        <v>45443</v>
      </c>
      <c r="S115" s="182" t="s">
        <v>612</v>
      </c>
      <c r="T115" s="58"/>
      <c r="U115" s="179"/>
      <c r="V115" s="71"/>
      <c r="W115" s="179" t="s">
        <v>1361</v>
      </c>
      <c r="X115" s="179" t="s">
        <v>1369</v>
      </c>
      <c r="Y115" s="179" t="s">
        <v>262</v>
      </c>
      <c r="Z115" s="179" t="s">
        <v>262</v>
      </c>
      <c r="AA115" s="179" t="s">
        <v>262</v>
      </c>
      <c r="AB115" s="179" t="s">
        <v>325</v>
      </c>
      <c r="AC115" s="179" t="s">
        <v>1357</v>
      </c>
      <c r="AD115" s="179" t="s">
        <v>262</v>
      </c>
      <c r="AE115" s="179" t="s">
        <v>262</v>
      </c>
      <c r="AF115" s="179" t="s">
        <v>262</v>
      </c>
      <c r="AG115" s="179" t="s">
        <v>262</v>
      </c>
      <c r="AH115" s="179" t="s">
        <v>212</v>
      </c>
      <c r="AI115" s="179" t="s">
        <v>245</v>
      </c>
      <c r="AJ115" s="179" t="s">
        <v>247</v>
      </c>
    </row>
    <row r="116" spans="1:36" s="189" customFormat="1" ht="199.5" x14ac:dyDescent="0.2">
      <c r="A116" s="25"/>
      <c r="B116" s="179" t="s">
        <v>182</v>
      </c>
      <c r="C116" s="180" t="s">
        <v>363</v>
      </c>
      <c r="D116" s="179" t="s">
        <v>495</v>
      </c>
      <c r="E116" s="179" t="s">
        <v>465</v>
      </c>
      <c r="F116" s="179" t="s">
        <v>224</v>
      </c>
      <c r="G116" s="179" t="s">
        <v>262</v>
      </c>
      <c r="H116" s="179" t="s">
        <v>262</v>
      </c>
      <c r="I116" s="179" t="s">
        <v>262</v>
      </c>
      <c r="J116" s="179" t="s">
        <v>262</v>
      </c>
      <c r="K116" s="179" t="s">
        <v>1155</v>
      </c>
      <c r="L116" s="179" t="s">
        <v>1155</v>
      </c>
      <c r="M116" s="181" t="s">
        <v>1156</v>
      </c>
      <c r="N116" s="181" t="s">
        <v>1297</v>
      </c>
      <c r="O116" s="179" t="s">
        <v>1322</v>
      </c>
      <c r="P116" s="179" t="s">
        <v>119</v>
      </c>
      <c r="Q116" s="182">
        <v>45413</v>
      </c>
      <c r="R116" s="182">
        <v>45443</v>
      </c>
      <c r="S116" s="182" t="s">
        <v>612</v>
      </c>
      <c r="T116" s="58"/>
      <c r="U116" s="179"/>
      <c r="V116" s="71"/>
      <c r="W116" s="179" t="s">
        <v>1361</v>
      </c>
      <c r="X116" s="179" t="s">
        <v>1369</v>
      </c>
      <c r="Y116" s="179" t="s">
        <v>262</v>
      </c>
      <c r="Z116" s="179" t="s">
        <v>262</v>
      </c>
      <c r="AA116" s="179" t="s">
        <v>262</v>
      </c>
      <c r="AB116" s="179" t="s">
        <v>325</v>
      </c>
      <c r="AC116" s="179" t="s">
        <v>1357</v>
      </c>
      <c r="AD116" s="179" t="s">
        <v>262</v>
      </c>
      <c r="AE116" s="179" t="s">
        <v>262</v>
      </c>
      <c r="AF116" s="179" t="s">
        <v>262</v>
      </c>
      <c r="AG116" s="179" t="s">
        <v>262</v>
      </c>
      <c r="AH116" s="179" t="s">
        <v>212</v>
      </c>
      <c r="AI116" s="179" t="s">
        <v>245</v>
      </c>
      <c r="AJ116" s="179" t="s">
        <v>247</v>
      </c>
    </row>
    <row r="117" spans="1:36" s="189" customFormat="1" ht="199.5" x14ac:dyDescent="0.2">
      <c r="A117" s="25"/>
      <c r="B117" s="179" t="s">
        <v>182</v>
      </c>
      <c r="C117" s="180" t="s">
        <v>363</v>
      </c>
      <c r="D117" s="179" t="s">
        <v>495</v>
      </c>
      <c r="E117" s="179" t="s">
        <v>465</v>
      </c>
      <c r="F117" s="179" t="s">
        <v>224</v>
      </c>
      <c r="G117" s="179" t="s">
        <v>262</v>
      </c>
      <c r="H117" s="179" t="s">
        <v>262</v>
      </c>
      <c r="I117" s="179" t="s">
        <v>262</v>
      </c>
      <c r="J117" s="179" t="s">
        <v>262</v>
      </c>
      <c r="K117" s="179" t="s">
        <v>1157</v>
      </c>
      <c r="L117" s="179" t="s">
        <v>1157</v>
      </c>
      <c r="M117" s="181" t="s">
        <v>1158</v>
      </c>
      <c r="N117" s="179" t="s">
        <v>820</v>
      </c>
      <c r="O117" s="179"/>
      <c r="P117" s="179" t="s">
        <v>99</v>
      </c>
      <c r="Q117" s="182">
        <v>45444</v>
      </c>
      <c r="R117" s="182">
        <v>45504</v>
      </c>
      <c r="S117" s="182" t="s">
        <v>612</v>
      </c>
      <c r="T117" s="58"/>
      <c r="U117" s="179"/>
      <c r="V117" s="65"/>
      <c r="W117" s="179" t="s">
        <v>1361</v>
      </c>
      <c r="X117" s="179" t="s">
        <v>1369</v>
      </c>
      <c r="Y117" s="179" t="s">
        <v>262</v>
      </c>
      <c r="Z117" s="179" t="s">
        <v>262</v>
      </c>
      <c r="AA117" s="179" t="s">
        <v>262</v>
      </c>
      <c r="AB117" s="179" t="s">
        <v>325</v>
      </c>
      <c r="AC117" s="179" t="s">
        <v>1357</v>
      </c>
      <c r="AD117" s="179" t="s">
        <v>262</v>
      </c>
      <c r="AE117" s="179" t="s">
        <v>262</v>
      </c>
      <c r="AF117" s="179" t="s">
        <v>262</v>
      </c>
      <c r="AG117" s="179" t="s">
        <v>262</v>
      </c>
      <c r="AH117" s="179" t="s">
        <v>212</v>
      </c>
      <c r="AI117" s="179" t="s">
        <v>245</v>
      </c>
      <c r="AJ117" s="179" t="s">
        <v>247</v>
      </c>
    </row>
    <row r="118" spans="1:36" s="189" customFormat="1" ht="128.25" x14ac:dyDescent="0.2">
      <c r="A118" s="25"/>
      <c r="B118" s="179" t="s">
        <v>201</v>
      </c>
      <c r="C118" s="180" t="s">
        <v>284</v>
      </c>
      <c r="D118" s="179" t="s">
        <v>474</v>
      </c>
      <c r="E118" s="179" t="s">
        <v>383</v>
      </c>
      <c r="F118" s="179" t="s">
        <v>293</v>
      </c>
      <c r="G118" s="179" t="s">
        <v>262</v>
      </c>
      <c r="H118" s="179" t="s">
        <v>262</v>
      </c>
      <c r="I118" s="179" t="s">
        <v>262</v>
      </c>
      <c r="J118" s="179" t="s">
        <v>262</v>
      </c>
      <c r="K118" s="179" t="s">
        <v>795</v>
      </c>
      <c r="L118" s="179" t="s">
        <v>796</v>
      </c>
      <c r="M118" s="181" t="s">
        <v>797</v>
      </c>
      <c r="N118" s="179" t="s">
        <v>1292</v>
      </c>
      <c r="O118" s="179" t="s">
        <v>1291</v>
      </c>
      <c r="P118" s="179" t="s">
        <v>0</v>
      </c>
      <c r="Q118" s="182">
        <v>45292</v>
      </c>
      <c r="R118" s="190">
        <v>45473</v>
      </c>
      <c r="S118" s="182" t="s">
        <v>612</v>
      </c>
      <c r="T118" s="182"/>
      <c r="U118" s="179"/>
      <c r="V118" s="66">
        <v>0.1</v>
      </c>
      <c r="W118" s="179" t="s">
        <v>1362</v>
      </c>
      <c r="X118" s="179" t="s">
        <v>1369</v>
      </c>
      <c r="Y118" s="179" t="s">
        <v>262</v>
      </c>
      <c r="Z118" s="179" t="s">
        <v>262</v>
      </c>
      <c r="AA118" s="179" t="s">
        <v>262</v>
      </c>
      <c r="AB118" s="179" t="s">
        <v>325</v>
      </c>
      <c r="AC118" s="179" t="s">
        <v>262</v>
      </c>
      <c r="AD118" s="179" t="s">
        <v>262</v>
      </c>
      <c r="AE118" s="179" t="s">
        <v>262</v>
      </c>
      <c r="AF118" s="179" t="s">
        <v>262</v>
      </c>
      <c r="AG118" s="179" t="s">
        <v>262</v>
      </c>
      <c r="AH118" s="179" t="s">
        <v>211</v>
      </c>
      <c r="AI118" s="179" t="s">
        <v>233</v>
      </c>
      <c r="AJ118" s="179" t="s">
        <v>273</v>
      </c>
    </row>
    <row r="119" spans="1:36" s="189" customFormat="1" ht="128.25" x14ac:dyDescent="0.2">
      <c r="A119" s="25"/>
      <c r="B119" s="179" t="s">
        <v>201</v>
      </c>
      <c r="C119" s="180" t="s">
        <v>284</v>
      </c>
      <c r="D119" s="179" t="s">
        <v>474</v>
      </c>
      <c r="E119" s="179" t="s">
        <v>383</v>
      </c>
      <c r="F119" s="179" t="s">
        <v>293</v>
      </c>
      <c r="G119" s="179" t="s">
        <v>262</v>
      </c>
      <c r="H119" s="179" t="s">
        <v>262</v>
      </c>
      <c r="I119" s="179" t="s">
        <v>262</v>
      </c>
      <c r="J119" s="179" t="s">
        <v>262</v>
      </c>
      <c r="K119" s="179" t="s">
        <v>798</v>
      </c>
      <c r="L119" s="179" t="s">
        <v>799</v>
      </c>
      <c r="M119" s="181" t="s">
        <v>797</v>
      </c>
      <c r="N119" s="179" t="s">
        <v>1292</v>
      </c>
      <c r="O119" s="179" t="s">
        <v>1291</v>
      </c>
      <c r="P119" s="179" t="s">
        <v>0</v>
      </c>
      <c r="Q119" s="182">
        <v>45474</v>
      </c>
      <c r="R119" s="190">
        <v>45641</v>
      </c>
      <c r="S119" s="182" t="s">
        <v>612</v>
      </c>
      <c r="T119" s="57"/>
      <c r="U119" s="179"/>
      <c r="V119" s="66">
        <v>0.1</v>
      </c>
      <c r="W119" s="179" t="s">
        <v>1362</v>
      </c>
      <c r="X119" s="179" t="s">
        <v>1369</v>
      </c>
      <c r="Y119" s="179" t="s">
        <v>262</v>
      </c>
      <c r="Z119" s="179" t="s">
        <v>262</v>
      </c>
      <c r="AA119" s="179" t="s">
        <v>262</v>
      </c>
      <c r="AB119" s="179" t="s">
        <v>325</v>
      </c>
      <c r="AC119" s="179" t="s">
        <v>262</v>
      </c>
      <c r="AD119" s="179" t="s">
        <v>262</v>
      </c>
      <c r="AE119" s="179" t="s">
        <v>262</v>
      </c>
      <c r="AF119" s="179" t="s">
        <v>262</v>
      </c>
      <c r="AG119" s="179" t="s">
        <v>262</v>
      </c>
      <c r="AH119" s="179" t="s">
        <v>211</v>
      </c>
      <c r="AI119" s="179" t="s">
        <v>233</v>
      </c>
      <c r="AJ119" s="179" t="s">
        <v>273</v>
      </c>
    </row>
    <row r="120" spans="1:36" s="189" customFormat="1" ht="128.25" x14ac:dyDescent="0.2">
      <c r="A120" s="25"/>
      <c r="B120" s="179" t="s">
        <v>201</v>
      </c>
      <c r="C120" s="180" t="s">
        <v>284</v>
      </c>
      <c r="D120" s="179" t="s">
        <v>474</v>
      </c>
      <c r="E120" s="179" t="s">
        <v>383</v>
      </c>
      <c r="F120" s="179" t="s">
        <v>293</v>
      </c>
      <c r="G120" s="179" t="s">
        <v>262</v>
      </c>
      <c r="H120" s="179" t="s">
        <v>262</v>
      </c>
      <c r="I120" s="179" t="s">
        <v>262</v>
      </c>
      <c r="J120" s="179" t="s">
        <v>262</v>
      </c>
      <c r="K120" s="179" t="s">
        <v>800</v>
      </c>
      <c r="L120" s="181" t="s">
        <v>801</v>
      </c>
      <c r="M120" s="179" t="s">
        <v>802</v>
      </c>
      <c r="N120" s="179" t="s">
        <v>1292</v>
      </c>
      <c r="O120" s="179" t="s">
        <v>1291</v>
      </c>
      <c r="P120" s="179" t="s">
        <v>0</v>
      </c>
      <c r="Q120" s="182">
        <v>45292</v>
      </c>
      <c r="R120" s="190">
        <v>45473</v>
      </c>
      <c r="S120" s="182" t="s">
        <v>612</v>
      </c>
      <c r="T120" s="57"/>
      <c r="U120" s="179"/>
      <c r="V120" s="66">
        <v>0.1</v>
      </c>
      <c r="W120" s="179" t="s">
        <v>1362</v>
      </c>
      <c r="X120" s="179" t="s">
        <v>1369</v>
      </c>
      <c r="Y120" s="179" t="s">
        <v>262</v>
      </c>
      <c r="Z120" s="179" t="s">
        <v>262</v>
      </c>
      <c r="AA120" s="179" t="s">
        <v>262</v>
      </c>
      <c r="AB120" s="179" t="s">
        <v>325</v>
      </c>
      <c r="AC120" s="179" t="s">
        <v>262</v>
      </c>
      <c r="AD120" s="179" t="s">
        <v>262</v>
      </c>
      <c r="AE120" s="179" t="s">
        <v>262</v>
      </c>
      <c r="AF120" s="179" t="s">
        <v>262</v>
      </c>
      <c r="AG120" s="179" t="s">
        <v>262</v>
      </c>
      <c r="AH120" s="179" t="s">
        <v>211</v>
      </c>
      <c r="AI120" s="179" t="s">
        <v>242</v>
      </c>
      <c r="AJ120" s="179" t="s">
        <v>273</v>
      </c>
    </row>
    <row r="121" spans="1:36" s="189" customFormat="1" ht="128.25" x14ac:dyDescent="0.2">
      <c r="A121" s="25"/>
      <c r="B121" s="179" t="s">
        <v>201</v>
      </c>
      <c r="C121" s="180" t="s">
        <v>284</v>
      </c>
      <c r="D121" s="179" t="s">
        <v>474</v>
      </c>
      <c r="E121" s="179" t="s">
        <v>383</v>
      </c>
      <c r="F121" s="179" t="s">
        <v>293</v>
      </c>
      <c r="G121" s="179" t="s">
        <v>262</v>
      </c>
      <c r="H121" s="179" t="s">
        <v>262</v>
      </c>
      <c r="I121" s="179" t="s">
        <v>262</v>
      </c>
      <c r="J121" s="179" t="s">
        <v>262</v>
      </c>
      <c r="K121" s="179" t="s">
        <v>803</v>
      </c>
      <c r="L121" s="181" t="s">
        <v>801</v>
      </c>
      <c r="M121" s="179" t="s">
        <v>802</v>
      </c>
      <c r="N121" s="179" t="s">
        <v>1291</v>
      </c>
      <c r="O121" s="179" t="s">
        <v>1292</v>
      </c>
      <c r="P121" s="179" t="s">
        <v>0</v>
      </c>
      <c r="Q121" s="182">
        <v>45474</v>
      </c>
      <c r="R121" s="190">
        <v>45641</v>
      </c>
      <c r="S121" s="182" t="s">
        <v>612</v>
      </c>
      <c r="T121" s="57"/>
      <c r="U121" s="179"/>
      <c r="V121" s="66">
        <v>0.3</v>
      </c>
      <c r="W121" s="179" t="s">
        <v>1362</v>
      </c>
      <c r="X121" s="179" t="s">
        <v>1369</v>
      </c>
      <c r="Y121" s="179" t="s">
        <v>262</v>
      </c>
      <c r="Z121" s="179" t="s">
        <v>262</v>
      </c>
      <c r="AA121" s="179" t="s">
        <v>262</v>
      </c>
      <c r="AB121" s="179" t="s">
        <v>325</v>
      </c>
      <c r="AC121" s="179" t="s">
        <v>262</v>
      </c>
      <c r="AD121" s="179" t="s">
        <v>262</v>
      </c>
      <c r="AE121" s="179" t="s">
        <v>262</v>
      </c>
      <c r="AF121" s="179" t="s">
        <v>262</v>
      </c>
      <c r="AG121" s="179" t="s">
        <v>262</v>
      </c>
      <c r="AH121" s="179" t="s">
        <v>211</v>
      </c>
      <c r="AI121" s="179" t="s">
        <v>242</v>
      </c>
      <c r="AJ121" s="179" t="s">
        <v>273</v>
      </c>
    </row>
    <row r="122" spans="1:36" s="189" customFormat="1" ht="128.25" x14ac:dyDescent="0.2">
      <c r="A122" s="25"/>
      <c r="B122" s="179" t="s">
        <v>201</v>
      </c>
      <c r="C122" s="180" t="s">
        <v>284</v>
      </c>
      <c r="D122" s="179" t="s">
        <v>474</v>
      </c>
      <c r="E122" s="179" t="s">
        <v>383</v>
      </c>
      <c r="F122" s="179" t="s">
        <v>293</v>
      </c>
      <c r="G122" s="179" t="s">
        <v>262</v>
      </c>
      <c r="H122" s="179" t="s">
        <v>262</v>
      </c>
      <c r="I122" s="179" t="s">
        <v>262</v>
      </c>
      <c r="J122" s="179" t="s">
        <v>262</v>
      </c>
      <c r="K122" s="179" t="s">
        <v>1501</v>
      </c>
      <c r="L122" s="179" t="s">
        <v>808</v>
      </c>
      <c r="M122" s="181" t="s">
        <v>809</v>
      </c>
      <c r="N122" s="179" t="s">
        <v>1292</v>
      </c>
      <c r="O122" s="179" t="s">
        <v>1291</v>
      </c>
      <c r="P122" s="179" t="s">
        <v>0</v>
      </c>
      <c r="Q122" s="182">
        <v>45474</v>
      </c>
      <c r="R122" s="182">
        <v>45641</v>
      </c>
      <c r="S122" s="182" t="s">
        <v>612</v>
      </c>
      <c r="T122" s="57"/>
      <c r="U122" s="179"/>
      <c r="V122" s="66">
        <v>0.2</v>
      </c>
      <c r="W122" s="179" t="s">
        <v>1362</v>
      </c>
      <c r="X122" s="179" t="s">
        <v>1369</v>
      </c>
      <c r="Y122" s="179" t="s">
        <v>262</v>
      </c>
      <c r="Z122" s="179" t="s">
        <v>262</v>
      </c>
      <c r="AA122" s="179" t="s">
        <v>262</v>
      </c>
      <c r="AB122" s="179" t="s">
        <v>325</v>
      </c>
      <c r="AC122" s="179" t="s">
        <v>262</v>
      </c>
      <c r="AD122" s="179" t="s">
        <v>262</v>
      </c>
      <c r="AE122" s="179" t="s">
        <v>262</v>
      </c>
      <c r="AF122" s="179" t="s">
        <v>262</v>
      </c>
      <c r="AG122" s="179" t="s">
        <v>262</v>
      </c>
      <c r="AH122" s="179" t="s">
        <v>212</v>
      </c>
      <c r="AI122" s="179" t="s">
        <v>250</v>
      </c>
      <c r="AJ122" s="179" t="s">
        <v>273</v>
      </c>
    </row>
    <row r="123" spans="1:36" s="189" customFormat="1" ht="128.25" x14ac:dyDescent="0.2">
      <c r="A123" s="25"/>
      <c r="B123" s="179" t="s">
        <v>201</v>
      </c>
      <c r="C123" s="180" t="s">
        <v>284</v>
      </c>
      <c r="D123" s="179" t="s">
        <v>474</v>
      </c>
      <c r="E123" s="179" t="s">
        <v>383</v>
      </c>
      <c r="F123" s="179" t="s">
        <v>293</v>
      </c>
      <c r="G123" s="179" t="s">
        <v>262</v>
      </c>
      <c r="H123" s="179" t="s">
        <v>262</v>
      </c>
      <c r="I123" s="179" t="s">
        <v>262</v>
      </c>
      <c r="J123" s="179" t="s">
        <v>262</v>
      </c>
      <c r="K123" s="179" t="s">
        <v>810</v>
      </c>
      <c r="L123" s="179" t="s">
        <v>1502</v>
      </c>
      <c r="M123" s="181" t="s">
        <v>811</v>
      </c>
      <c r="N123" s="179" t="s">
        <v>1292</v>
      </c>
      <c r="O123" s="179" t="s">
        <v>1291</v>
      </c>
      <c r="P123" s="179" t="s">
        <v>0</v>
      </c>
      <c r="Q123" s="182">
        <v>45505</v>
      </c>
      <c r="R123" s="182">
        <v>45595</v>
      </c>
      <c r="S123" s="182" t="s">
        <v>612</v>
      </c>
      <c r="T123" s="57"/>
      <c r="U123" s="179"/>
      <c r="V123" s="66">
        <v>0.1</v>
      </c>
      <c r="W123" s="179" t="s">
        <v>1362</v>
      </c>
      <c r="X123" s="179" t="s">
        <v>1369</v>
      </c>
      <c r="Y123" s="179" t="s">
        <v>262</v>
      </c>
      <c r="Z123" s="179" t="s">
        <v>262</v>
      </c>
      <c r="AA123" s="179" t="s">
        <v>262</v>
      </c>
      <c r="AB123" s="179" t="s">
        <v>325</v>
      </c>
      <c r="AC123" s="179" t="s">
        <v>1357</v>
      </c>
      <c r="AD123" s="179" t="s">
        <v>262</v>
      </c>
      <c r="AE123" s="179" t="s">
        <v>262</v>
      </c>
      <c r="AF123" s="179" t="s">
        <v>262</v>
      </c>
      <c r="AG123" s="179" t="s">
        <v>262</v>
      </c>
      <c r="AH123" s="179" t="s">
        <v>212</v>
      </c>
      <c r="AI123" s="179" t="s">
        <v>250</v>
      </c>
      <c r="AJ123" s="179" t="s">
        <v>273</v>
      </c>
    </row>
    <row r="124" spans="1:36" s="189" customFormat="1" ht="128.25" x14ac:dyDescent="0.2">
      <c r="A124" s="25"/>
      <c r="B124" s="179" t="s">
        <v>201</v>
      </c>
      <c r="C124" s="180" t="s">
        <v>284</v>
      </c>
      <c r="D124" s="179" t="s">
        <v>474</v>
      </c>
      <c r="E124" s="179" t="s">
        <v>383</v>
      </c>
      <c r="F124" s="179" t="s">
        <v>293</v>
      </c>
      <c r="G124" s="179" t="s">
        <v>262</v>
      </c>
      <c r="H124" s="179" t="s">
        <v>262</v>
      </c>
      <c r="I124" s="179" t="s">
        <v>262</v>
      </c>
      <c r="J124" s="179" t="s">
        <v>262</v>
      </c>
      <c r="K124" s="179" t="s">
        <v>812</v>
      </c>
      <c r="L124" s="179" t="s">
        <v>1503</v>
      </c>
      <c r="M124" s="181" t="s">
        <v>813</v>
      </c>
      <c r="N124" s="179" t="s">
        <v>1291</v>
      </c>
      <c r="O124" s="179" t="s">
        <v>1292</v>
      </c>
      <c r="P124" s="179" t="s">
        <v>0</v>
      </c>
      <c r="Q124" s="182">
        <v>45292</v>
      </c>
      <c r="R124" s="182">
        <v>45473</v>
      </c>
      <c r="S124" s="182" t="s">
        <v>612</v>
      </c>
      <c r="T124" s="57"/>
      <c r="U124" s="179"/>
      <c r="V124" s="66">
        <v>0.1</v>
      </c>
      <c r="W124" s="179" t="s">
        <v>1362</v>
      </c>
      <c r="X124" s="179" t="s">
        <v>1369</v>
      </c>
      <c r="Y124" s="179" t="s">
        <v>262</v>
      </c>
      <c r="Z124" s="179" t="s">
        <v>262</v>
      </c>
      <c r="AA124" s="179" t="s">
        <v>262</v>
      </c>
      <c r="AB124" s="179" t="s">
        <v>325</v>
      </c>
      <c r="AC124" s="179" t="s">
        <v>1351</v>
      </c>
      <c r="AD124" s="179" t="s">
        <v>262</v>
      </c>
      <c r="AE124" s="179" t="s">
        <v>262</v>
      </c>
      <c r="AF124" s="179" t="s">
        <v>262</v>
      </c>
      <c r="AG124" s="179" t="s">
        <v>262</v>
      </c>
      <c r="AH124" s="179" t="s">
        <v>211</v>
      </c>
      <c r="AI124" s="179" t="s">
        <v>244</v>
      </c>
      <c r="AJ124" s="179" t="s">
        <v>273</v>
      </c>
    </row>
    <row r="125" spans="1:36" ht="128.25" hidden="1" x14ac:dyDescent="0.2">
      <c r="B125" s="54" t="s">
        <v>201</v>
      </c>
      <c r="C125" s="72" t="s">
        <v>284</v>
      </c>
      <c r="D125" s="54" t="s">
        <v>474</v>
      </c>
      <c r="E125" s="54" t="s">
        <v>383</v>
      </c>
      <c r="F125" s="54" t="s">
        <v>293</v>
      </c>
      <c r="G125" s="54" t="s">
        <v>262</v>
      </c>
      <c r="H125" s="54" t="s">
        <v>262</v>
      </c>
      <c r="I125" s="54" t="s">
        <v>262</v>
      </c>
      <c r="J125" s="54" t="s">
        <v>262</v>
      </c>
      <c r="K125" s="54" t="s">
        <v>1077</v>
      </c>
      <c r="L125" s="54" t="s">
        <v>1078</v>
      </c>
      <c r="M125" s="64" t="s">
        <v>1079</v>
      </c>
      <c r="N125" s="54" t="s">
        <v>1080</v>
      </c>
      <c r="O125" s="54" t="s">
        <v>1339</v>
      </c>
      <c r="P125" s="64" t="s">
        <v>72</v>
      </c>
      <c r="Q125" s="65">
        <v>45292</v>
      </c>
      <c r="R125" s="65">
        <v>45641</v>
      </c>
      <c r="S125" s="67" t="s">
        <v>262</v>
      </c>
      <c r="T125" s="57"/>
      <c r="U125" s="54"/>
      <c r="V125" s="66">
        <v>1</v>
      </c>
      <c r="W125" s="54" t="s">
        <v>1369</v>
      </c>
      <c r="X125" s="54" t="s">
        <v>262</v>
      </c>
      <c r="Y125" s="54" t="s">
        <v>262</v>
      </c>
      <c r="Z125" s="54" t="s">
        <v>262</v>
      </c>
      <c r="AA125" s="54" t="s">
        <v>262</v>
      </c>
      <c r="AB125" s="54" t="s">
        <v>1240</v>
      </c>
      <c r="AC125" s="54" t="s">
        <v>262</v>
      </c>
      <c r="AD125" s="54" t="s">
        <v>262</v>
      </c>
      <c r="AE125" s="54" t="s">
        <v>262</v>
      </c>
      <c r="AF125" s="54" t="s">
        <v>262</v>
      </c>
      <c r="AG125" s="54" t="s">
        <v>262</v>
      </c>
      <c r="AH125" s="54" t="s">
        <v>262</v>
      </c>
      <c r="AI125" s="54" t="s">
        <v>262</v>
      </c>
      <c r="AJ125" s="64" t="s">
        <v>277</v>
      </c>
    </row>
    <row r="126" spans="1:36" s="189" customFormat="1" ht="128.25" x14ac:dyDescent="0.2">
      <c r="A126" s="25"/>
      <c r="B126" s="185" t="s">
        <v>201</v>
      </c>
      <c r="C126" s="186" t="s">
        <v>284</v>
      </c>
      <c r="D126" s="187" t="s">
        <v>474</v>
      </c>
      <c r="E126" s="187" t="s">
        <v>383</v>
      </c>
      <c r="F126" s="187" t="s">
        <v>293</v>
      </c>
      <c r="G126" s="187" t="s">
        <v>262</v>
      </c>
      <c r="H126" s="179" t="s">
        <v>262</v>
      </c>
      <c r="I126" s="179" t="s">
        <v>262</v>
      </c>
      <c r="J126" s="179" t="s">
        <v>262</v>
      </c>
      <c r="K126" s="179" t="s">
        <v>542</v>
      </c>
      <c r="L126" s="179" t="s">
        <v>1504</v>
      </c>
      <c r="M126" s="181" t="s">
        <v>543</v>
      </c>
      <c r="N126" s="179" t="s">
        <v>1286</v>
      </c>
      <c r="O126" s="187" t="s">
        <v>1251</v>
      </c>
      <c r="P126" s="179" t="s">
        <v>84</v>
      </c>
      <c r="Q126" s="182">
        <v>45324</v>
      </c>
      <c r="R126" s="182">
        <v>45626</v>
      </c>
      <c r="S126" s="182" t="s">
        <v>224</v>
      </c>
      <c r="T126" s="60" t="s">
        <v>509</v>
      </c>
      <c r="U126" s="181" t="s">
        <v>509</v>
      </c>
      <c r="V126" s="66">
        <v>1</v>
      </c>
      <c r="W126" s="179" t="s">
        <v>1361</v>
      </c>
      <c r="X126" s="179" t="s">
        <v>1363</v>
      </c>
      <c r="Y126" s="179" t="s">
        <v>1369</v>
      </c>
      <c r="Z126" s="179" t="s">
        <v>262</v>
      </c>
      <c r="AA126" s="181" t="s">
        <v>262</v>
      </c>
      <c r="AB126" s="179" t="s">
        <v>325</v>
      </c>
      <c r="AC126" s="179" t="s">
        <v>262</v>
      </c>
      <c r="AD126" s="179" t="s">
        <v>262</v>
      </c>
      <c r="AE126" s="179" t="s">
        <v>262</v>
      </c>
      <c r="AF126" s="179" t="s">
        <v>262</v>
      </c>
      <c r="AG126" s="179" t="s">
        <v>262</v>
      </c>
      <c r="AH126" s="179" t="s">
        <v>211</v>
      </c>
      <c r="AI126" s="179" t="s">
        <v>258</v>
      </c>
      <c r="AJ126" s="179" t="s">
        <v>519</v>
      </c>
    </row>
    <row r="127" spans="1:36" ht="128.25" hidden="1" x14ac:dyDescent="0.2">
      <c r="B127" s="54" t="s">
        <v>201</v>
      </c>
      <c r="C127" s="72" t="s">
        <v>284</v>
      </c>
      <c r="D127" s="54" t="s">
        <v>474</v>
      </c>
      <c r="E127" s="54" t="s">
        <v>383</v>
      </c>
      <c r="F127" s="54" t="s">
        <v>293</v>
      </c>
      <c r="G127" s="54" t="s">
        <v>262</v>
      </c>
      <c r="H127" s="54" t="s">
        <v>262</v>
      </c>
      <c r="I127" s="54" t="s">
        <v>262</v>
      </c>
      <c r="J127" s="54" t="s">
        <v>262</v>
      </c>
      <c r="K127" s="54" t="s">
        <v>874</v>
      </c>
      <c r="L127" s="54" t="s">
        <v>875</v>
      </c>
      <c r="M127" s="64" t="s">
        <v>876</v>
      </c>
      <c r="N127" s="54" t="s">
        <v>836</v>
      </c>
      <c r="O127" s="54" t="s">
        <v>837</v>
      </c>
      <c r="P127" s="54" t="s">
        <v>0</v>
      </c>
      <c r="Q127" s="67">
        <v>45292</v>
      </c>
      <c r="R127" s="67">
        <v>45641</v>
      </c>
      <c r="S127" s="67" t="s">
        <v>612</v>
      </c>
      <c r="T127" s="57"/>
      <c r="U127" s="54"/>
      <c r="V127" s="64">
        <v>60</v>
      </c>
      <c r="W127" s="54" t="s">
        <v>1358</v>
      </c>
      <c r="X127" s="54" t="s">
        <v>1369</v>
      </c>
      <c r="Y127" s="54" t="s">
        <v>262</v>
      </c>
      <c r="Z127" s="54" t="s">
        <v>262</v>
      </c>
      <c r="AA127" s="54" t="s">
        <v>262</v>
      </c>
      <c r="AB127" s="54" t="s">
        <v>1349</v>
      </c>
      <c r="AC127" s="54" t="s">
        <v>1351</v>
      </c>
      <c r="AD127" s="54" t="s">
        <v>1357</v>
      </c>
      <c r="AE127" s="54" t="s">
        <v>262</v>
      </c>
      <c r="AF127" s="54" t="s">
        <v>262</v>
      </c>
      <c r="AG127" s="54" t="s">
        <v>262</v>
      </c>
      <c r="AH127" s="54" t="s">
        <v>262</v>
      </c>
      <c r="AI127" s="54" t="s">
        <v>262</v>
      </c>
      <c r="AJ127" s="54" t="s">
        <v>270</v>
      </c>
    </row>
    <row r="128" spans="1:36" ht="128.25" hidden="1" x14ac:dyDescent="0.2">
      <c r="B128" s="54" t="s">
        <v>201</v>
      </c>
      <c r="C128" s="72" t="s">
        <v>284</v>
      </c>
      <c r="D128" s="54" t="s">
        <v>474</v>
      </c>
      <c r="E128" s="54" t="s">
        <v>383</v>
      </c>
      <c r="F128" s="54" t="s">
        <v>293</v>
      </c>
      <c r="G128" s="54" t="s">
        <v>262</v>
      </c>
      <c r="H128" s="54" t="s">
        <v>262</v>
      </c>
      <c r="I128" s="54" t="s">
        <v>262</v>
      </c>
      <c r="J128" s="54" t="s">
        <v>262</v>
      </c>
      <c r="K128" s="54" t="s">
        <v>877</v>
      </c>
      <c r="L128" s="54" t="s">
        <v>878</v>
      </c>
      <c r="M128" s="64" t="s">
        <v>879</v>
      </c>
      <c r="N128" s="54" t="s">
        <v>836</v>
      </c>
      <c r="O128" s="54" t="s">
        <v>837</v>
      </c>
      <c r="P128" s="54" t="s">
        <v>0</v>
      </c>
      <c r="Q128" s="67">
        <v>45292</v>
      </c>
      <c r="R128" s="67">
        <v>45641</v>
      </c>
      <c r="S128" s="67" t="s">
        <v>612</v>
      </c>
      <c r="T128" s="57"/>
      <c r="U128" s="54"/>
      <c r="V128" s="64">
        <v>40</v>
      </c>
      <c r="W128" s="54" t="s">
        <v>1358</v>
      </c>
      <c r="X128" s="54" t="s">
        <v>1369</v>
      </c>
      <c r="Y128" s="54" t="s">
        <v>262</v>
      </c>
      <c r="Z128" s="54" t="s">
        <v>262</v>
      </c>
      <c r="AA128" s="54" t="s">
        <v>262</v>
      </c>
      <c r="AB128" s="54" t="s">
        <v>1349</v>
      </c>
      <c r="AC128" s="54" t="s">
        <v>1351</v>
      </c>
      <c r="AD128" s="54" t="s">
        <v>1357</v>
      </c>
      <c r="AE128" s="54" t="s">
        <v>262</v>
      </c>
      <c r="AF128" s="54" t="s">
        <v>262</v>
      </c>
      <c r="AG128" s="54" t="s">
        <v>262</v>
      </c>
      <c r="AH128" s="54" t="s">
        <v>262</v>
      </c>
      <c r="AI128" s="54" t="s">
        <v>262</v>
      </c>
      <c r="AJ128" s="54" t="s">
        <v>270</v>
      </c>
    </row>
    <row r="129" spans="1:36" ht="128.25" hidden="1" x14ac:dyDescent="0.2">
      <c r="B129" s="54" t="s">
        <v>201</v>
      </c>
      <c r="C129" s="72" t="s">
        <v>284</v>
      </c>
      <c r="D129" s="54" t="s">
        <v>474</v>
      </c>
      <c r="E129" s="54" t="s">
        <v>383</v>
      </c>
      <c r="F129" s="54" t="s">
        <v>293</v>
      </c>
      <c r="G129" s="54" t="s">
        <v>262</v>
      </c>
      <c r="H129" s="54" t="s">
        <v>262</v>
      </c>
      <c r="I129" s="54" t="s">
        <v>262</v>
      </c>
      <c r="J129" s="54" t="s">
        <v>262</v>
      </c>
      <c r="K129" s="73" t="s">
        <v>922</v>
      </c>
      <c r="L129" s="54" t="s">
        <v>923</v>
      </c>
      <c r="M129" s="64" t="s">
        <v>924</v>
      </c>
      <c r="N129" s="54" t="s">
        <v>912</v>
      </c>
      <c r="O129" s="96" t="s">
        <v>913</v>
      </c>
      <c r="P129" s="54" t="s">
        <v>0</v>
      </c>
      <c r="Q129" s="65">
        <v>45292</v>
      </c>
      <c r="R129" s="65">
        <v>45473</v>
      </c>
      <c r="S129" s="65" t="s">
        <v>0</v>
      </c>
      <c r="T129" s="58"/>
      <c r="U129" s="54"/>
      <c r="V129" s="54">
        <v>40</v>
      </c>
      <c r="W129" s="54" t="s">
        <v>1368</v>
      </c>
      <c r="X129" s="54" t="s">
        <v>1360</v>
      </c>
      <c r="Y129" s="54" t="s">
        <v>1369</v>
      </c>
      <c r="Z129" s="54" t="s">
        <v>262</v>
      </c>
      <c r="AA129" s="54" t="s">
        <v>262</v>
      </c>
      <c r="AB129" s="54" t="s">
        <v>1240</v>
      </c>
      <c r="AC129" s="54" t="s">
        <v>262</v>
      </c>
      <c r="AD129" s="54" t="s">
        <v>262</v>
      </c>
      <c r="AE129" s="54" t="s">
        <v>262</v>
      </c>
      <c r="AF129" s="54" t="s">
        <v>262</v>
      </c>
      <c r="AG129" s="54" t="s">
        <v>262</v>
      </c>
      <c r="AH129" s="54" t="s">
        <v>262</v>
      </c>
      <c r="AI129" s="54" t="s">
        <v>262</v>
      </c>
      <c r="AJ129" s="54" t="s">
        <v>261</v>
      </c>
    </row>
    <row r="130" spans="1:36" ht="128.25" hidden="1" x14ac:dyDescent="0.2">
      <c r="B130" s="54" t="s">
        <v>201</v>
      </c>
      <c r="C130" s="72" t="s">
        <v>284</v>
      </c>
      <c r="D130" s="54" t="s">
        <v>474</v>
      </c>
      <c r="E130" s="54" t="s">
        <v>383</v>
      </c>
      <c r="F130" s="54" t="s">
        <v>293</v>
      </c>
      <c r="G130" s="54" t="s">
        <v>262</v>
      </c>
      <c r="H130" s="54" t="s">
        <v>262</v>
      </c>
      <c r="I130" s="54" t="s">
        <v>262</v>
      </c>
      <c r="J130" s="54" t="s">
        <v>262</v>
      </c>
      <c r="K130" s="73" t="s">
        <v>925</v>
      </c>
      <c r="L130" s="54" t="s">
        <v>926</v>
      </c>
      <c r="M130" s="64" t="s">
        <v>1505</v>
      </c>
      <c r="N130" s="54" t="s">
        <v>912</v>
      </c>
      <c r="O130" s="96" t="s">
        <v>913</v>
      </c>
      <c r="P130" s="54" t="s">
        <v>0</v>
      </c>
      <c r="Q130" s="65">
        <v>45505</v>
      </c>
      <c r="R130" s="65">
        <v>45641</v>
      </c>
      <c r="S130" s="65" t="s">
        <v>0</v>
      </c>
      <c r="T130" s="58"/>
      <c r="U130" s="54"/>
      <c r="V130" s="54">
        <v>10</v>
      </c>
      <c r="W130" s="54" t="s">
        <v>1368</v>
      </c>
      <c r="X130" s="54" t="s">
        <v>1360</v>
      </c>
      <c r="Y130" s="54" t="s">
        <v>1369</v>
      </c>
      <c r="Z130" s="54" t="s">
        <v>262</v>
      </c>
      <c r="AA130" s="54" t="s">
        <v>262</v>
      </c>
      <c r="AB130" s="54" t="s">
        <v>1357</v>
      </c>
      <c r="AC130" s="54" t="s">
        <v>262</v>
      </c>
      <c r="AD130" s="54" t="s">
        <v>262</v>
      </c>
      <c r="AE130" s="54" t="s">
        <v>262</v>
      </c>
      <c r="AF130" s="54" t="s">
        <v>262</v>
      </c>
      <c r="AG130" s="54" t="s">
        <v>262</v>
      </c>
      <c r="AH130" s="54" t="s">
        <v>262</v>
      </c>
      <c r="AI130" s="54" t="s">
        <v>262</v>
      </c>
      <c r="AJ130" s="54" t="s">
        <v>261</v>
      </c>
    </row>
    <row r="131" spans="1:36" ht="128.25" hidden="1" x14ac:dyDescent="0.2">
      <c r="B131" s="54" t="s">
        <v>201</v>
      </c>
      <c r="C131" s="72" t="s">
        <v>284</v>
      </c>
      <c r="D131" s="54" t="s">
        <v>474</v>
      </c>
      <c r="E131" s="54" t="s">
        <v>383</v>
      </c>
      <c r="F131" s="54" t="s">
        <v>293</v>
      </c>
      <c r="G131" s="54" t="s">
        <v>262</v>
      </c>
      <c r="H131" s="54" t="s">
        <v>262</v>
      </c>
      <c r="I131" s="54" t="s">
        <v>262</v>
      </c>
      <c r="J131" s="54" t="s">
        <v>262</v>
      </c>
      <c r="K131" s="73" t="s">
        <v>927</v>
      </c>
      <c r="L131" s="54" t="s">
        <v>1506</v>
      </c>
      <c r="M131" s="64" t="s">
        <v>928</v>
      </c>
      <c r="N131" s="54" t="s">
        <v>912</v>
      </c>
      <c r="O131" s="96" t="s">
        <v>913</v>
      </c>
      <c r="P131" s="54" t="s">
        <v>0</v>
      </c>
      <c r="Q131" s="65">
        <v>45292</v>
      </c>
      <c r="R131" s="65">
        <v>45473</v>
      </c>
      <c r="S131" s="65" t="s">
        <v>0</v>
      </c>
      <c r="T131" s="58"/>
      <c r="U131" s="54"/>
      <c r="V131" s="54">
        <v>30</v>
      </c>
      <c r="W131" s="54" t="s">
        <v>1368</v>
      </c>
      <c r="X131" s="54" t="s">
        <v>1360</v>
      </c>
      <c r="Y131" s="54" t="s">
        <v>1369</v>
      </c>
      <c r="Z131" s="54" t="s">
        <v>262</v>
      </c>
      <c r="AA131" s="54" t="s">
        <v>262</v>
      </c>
      <c r="AB131" s="54" t="s">
        <v>1357</v>
      </c>
      <c r="AC131" s="54" t="s">
        <v>262</v>
      </c>
      <c r="AD131" s="54" t="s">
        <v>262</v>
      </c>
      <c r="AE131" s="54" t="s">
        <v>262</v>
      </c>
      <c r="AF131" s="54" t="s">
        <v>262</v>
      </c>
      <c r="AG131" s="54" t="s">
        <v>262</v>
      </c>
      <c r="AH131" s="54" t="s">
        <v>262</v>
      </c>
      <c r="AI131" s="54" t="s">
        <v>262</v>
      </c>
      <c r="AJ131" s="54" t="s">
        <v>261</v>
      </c>
    </row>
    <row r="132" spans="1:36" ht="128.25" hidden="1" x14ac:dyDescent="0.2">
      <c r="B132" s="54" t="s">
        <v>201</v>
      </c>
      <c r="C132" s="72" t="s">
        <v>284</v>
      </c>
      <c r="D132" s="54" t="s">
        <v>474</v>
      </c>
      <c r="E132" s="54" t="s">
        <v>383</v>
      </c>
      <c r="F132" s="54" t="s">
        <v>293</v>
      </c>
      <c r="G132" s="54" t="s">
        <v>262</v>
      </c>
      <c r="H132" s="54" t="s">
        <v>262</v>
      </c>
      <c r="I132" s="54" t="s">
        <v>262</v>
      </c>
      <c r="J132" s="54" t="s">
        <v>262</v>
      </c>
      <c r="K132" s="73" t="s">
        <v>929</v>
      </c>
      <c r="L132" s="54" t="s">
        <v>1231</v>
      </c>
      <c r="M132" s="64" t="s">
        <v>1232</v>
      </c>
      <c r="N132" s="54" t="s">
        <v>912</v>
      </c>
      <c r="O132" s="96" t="s">
        <v>913</v>
      </c>
      <c r="P132" s="54" t="s">
        <v>0</v>
      </c>
      <c r="Q132" s="65">
        <v>45474</v>
      </c>
      <c r="R132" s="65">
        <v>45641</v>
      </c>
      <c r="S132" s="65" t="s">
        <v>0</v>
      </c>
      <c r="T132" s="58"/>
      <c r="U132" s="54"/>
      <c r="V132" s="54">
        <v>10</v>
      </c>
      <c r="W132" s="54" t="s">
        <v>1368</v>
      </c>
      <c r="X132" s="54" t="s">
        <v>1360</v>
      </c>
      <c r="Y132" s="54" t="s">
        <v>1369</v>
      </c>
      <c r="Z132" s="54" t="s">
        <v>262</v>
      </c>
      <c r="AA132" s="54" t="s">
        <v>262</v>
      </c>
      <c r="AB132" s="54" t="s">
        <v>1357</v>
      </c>
      <c r="AC132" s="54" t="s">
        <v>262</v>
      </c>
      <c r="AD132" s="54" t="s">
        <v>262</v>
      </c>
      <c r="AE132" s="54" t="s">
        <v>262</v>
      </c>
      <c r="AF132" s="54" t="s">
        <v>262</v>
      </c>
      <c r="AG132" s="54" t="s">
        <v>262</v>
      </c>
      <c r="AH132" s="54" t="s">
        <v>262</v>
      </c>
      <c r="AI132" s="54" t="s">
        <v>262</v>
      </c>
      <c r="AJ132" s="54" t="s">
        <v>261</v>
      </c>
    </row>
    <row r="133" spans="1:36" ht="128.25" hidden="1" x14ac:dyDescent="0.2">
      <c r="B133" s="54" t="s">
        <v>201</v>
      </c>
      <c r="C133" s="72" t="s">
        <v>284</v>
      </c>
      <c r="D133" s="54" t="s">
        <v>474</v>
      </c>
      <c r="E133" s="54" t="s">
        <v>383</v>
      </c>
      <c r="F133" s="54" t="s">
        <v>358</v>
      </c>
      <c r="G133" s="54" t="s">
        <v>262</v>
      </c>
      <c r="H133" s="54" t="s">
        <v>262</v>
      </c>
      <c r="I133" s="54" t="s">
        <v>262</v>
      </c>
      <c r="J133" s="54" t="s">
        <v>262</v>
      </c>
      <c r="K133" s="73" t="s">
        <v>930</v>
      </c>
      <c r="L133" s="73" t="s">
        <v>1507</v>
      </c>
      <c r="M133" s="64" t="s">
        <v>931</v>
      </c>
      <c r="N133" s="54" t="s">
        <v>912</v>
      </c>
      <c r="O133" s="96" t="s">
        <v>913</v>
      </c>
      <c r="P133" s="54" t="s">
        <v>0</v>
      </c>
      <c r="Q133" s="65">
        <v>45473</v>
      </c>
      <c r="R133" s="65">
        <v>45641</v>
      </c>
      <c r="S133" s="65" t="s">
        <v>612</v>
      </c>
      <c r="T133" s="58"/>
      <c r="U133" s="54"/>
      <c r="V133" s="54">
        <v>50</v>
      </c>
      <c r="W133" s="54" t="s">
        <v>1368</v>
      </c>
      <c r="X133" s="54" t="s">
        <v>1360</v>
      </c>
      <c r="Y133" s="54" t="s">
        <v>311</v>
      </c>
      <c r="Z133" s="54" t="s">
        <v>1369</v>
      </c>
      <c r="AA133" s="54" t="s">
        <v>262</v>
      </c>
      <c r="AB133" s="54" t="s">
        <v>1357</v>
      </c>
      <c r="AC133" s="54" t="s">
        <v>262</v>
      </c>
      <c r="AD133" s="54" t="s">
        <v>262</v>
      </c>
      <c r="AE133" s="54" t="s">
        <v>262</v>
      </c>
      <c r="AF133" s="54" t="s">
        <v>262</v>
      </c>
      <c r="AG133" s="54" t="s">
        <v>262</v>
      </c>
      <c r="AH133" s="54" t="s">
        <v>262</v>
      </c>
      <c r="AI133" s="54" t="s">
        <v>262</v>
      </c>
      <c r="AJ133" s="54" t="s">
        <v>261</v>
      </c>
    </row>
    <row r="134" spans="1:36" ht="128.25" hidden="1" x14ac:dyDescent="0.2">
      <c r="B134" s="54" t="s">
        <v>201</v>
      </c>
      <c r="C134" s="72" t="s">
        <v>284</v>
      </c>
      <c r="D134" s="54" t="s">
        <v>474</v>
      </c>
      <c r="E134" s="54" t="s">
        <v>383</v>
      </c>
      <c r="F134" s="54" t="s">
        <v>358</v>
      </c>
      <c r="G134" s="54" t="s">
        <v>262</v>
      </c>
      <c r="H134" s="54" t="s">
        <v>262</v>
      </c>
      <c r="I134" s="54" t="s">
        <v>262</v>
      </c>
      <c r="J134" s="54" t="s">
        <v>262</v>
      </c>
      <c r="K134" s="73" t="s">
        <v>934</v>
      </c>
      <c r="L134" s="73" t="s">
        <v>935</v>
      </c>
      <c r="M134" s="64" t="s">
        <v>936</v>
      </c>
      <c r="N134" s="54" t="s">
        <v>912</v>
      </c>
      <c r="O134" s="96" t="s">
        <v>913</v>
      </c>
      <c r="P134" s="54" t="s">
        <v>0</v>
      </c>
      <c r="Q134" s="65">
        <v>45292</v>
      </c>
      <c r="R134" s="65">
        <v>45641</v>
      </c>
      <c r="S134" s="65" t="s">
        <v>612</v>
      </c>
      <c r="T134" s="58"/>
      <c r="U134" s="54"/>
      <c r="V134" s="54">
        <v>50</v>
      </c>
      <c r="W134" s="54" t="s">
        <v>1368</v>
      </c>
      <c r="X134" s="54" t="s">
        <v>1360</v>
      </c>
      <c r="Y134" s="54" t="s">
        <v>1369</v>
      </c>
      <c r="Z134" s="54" t="s">
        <v>1358</v>
      </c>
      <c r="AA134" s="54" t="s">
        <v>262</v>
      </c>
      <c r="AB134" s="54" t="s">
        <v>1351</v>
      </c>
      <c r="AC134" s="54" t="s">
        <v>262</v>
      </c>
      <c r="AD134" s="54" t="s">
        <v>262</v>
      </c>
      <c r="AE134" s="54" t="s">
        <v>262</v>
      </c>
      <c r="AF134" s="54" t="s">
        <v>262</v>
      </c>
      <c r="AG134" s="54" t="s">
        <v>262</v>
      </c>
      <c r="AH134" s="54" t="s">
        <v>262</v>
      </c>
      <c r="AI134" s="54" t="s">
        <v>262</v>
      </c>
      <c r="AJ134" s="54" t="s">
        <v>261</v>
      </c>
    </row>
    <row r="135" spans="1:36" s="189" customFormat="1" ht="128.25" x14ac:dyDescent="0.2">
      <c r="A135" s="25"/>
      <c r="B135" s="179" t="s">
        <v>201</v>
      </c>
      <c r="C135" s="180" t="s">
        <v>284</v>
      </c>
      <c r="D135" s="179" t="s">
        <v>474</v>
      </c>
      <c r="E135" s="179" t="s">
        <v>383</v>
      </c>
      <c r="F135" s="179" t="s">
        <v>293</v>
      </c>
      <c r="G135" s="179" t="s">
        <v>262</v>
      </c>
      <c r="H135" s="179" t="s">
        <v>262</v>
      </c>
      <c r="I135" s="179" t="s">
        <v>262</v>
      </c>
      <c r="J135" s="179" t="s">
        <v>262</v>
      </c>
      <c r="K135" s="179" t="s">
        <v>950</v>
      </c>
      <c r="L135" s="179" t="s">
        <v>951</v>
      </c>
      <c r="M135" s="181" t="s">
        <v>952</v>
      </c>
      <c r="N135" s="191" t="s">
        <v>942</v>
      </c>
      <c r="O135" s="191" t="s">
        <v>943</v>
      </c>
      <c r="P135" s="179" t="s">
        <v>262</v>
      </c>
      <c r="Q135" s="182">
        <v>45292</v>
      </c>
      <c r="R135" s="182">
        <v>45473</v>
      </c>
      <c r="S135" s="182" t="s">
        <v>612</v>
      </c>
      <c r="T135" s="57"/>
      <c r="U135" s="179"/>
      <c r="V135" s="66">
        <v>0.5</v>
      </c>
      <c r="W135" s="179" t="s">
        <v>1360</v>
      </c>
      <c r="X135" s="179" t="s">
        <v>1369</v>
      </c>
      <c r="Y135" s="179" t="s">
        <v>1361</v>
      </c>
      <c r="Z135" s="179" t="s">
        <v>262</v>
      </c>
      <c r="AA135" s="179" t="s">
        <v>262</v>
      </c>
      <c r="AB135" s="179" t="s">
        <v>325</v>
      </c>
      <c r="AC135" s="179" t="s">
        <v>1351</v>
      </c>
      <c r="AD135" s="179" t="s">
        <v>262</v>
      </c>
      <c r="AE135" s="179" t="s">
        <v>262</v>
      </c>
      <c r="AF135" s="179" t="s">
        <v>262</v>
      </c>
      <c r="AG135" s="179" t="s">
        <v>262</v>
      </c>
      <c r="AH135" s="179" t="s">
        <v>207</v>
      </c>
      <c r="AI135" s="179" t="s">
        <v>242</v>
      </c>
      <c r="AJ135" s="179" t="s">
        <v>272</v>
      </c>
    </row>
    <row r="136" spans="1:36" s="189" customFormat="1" ht="128.25" x14ac:dyDescent="0.2">
      <c r="A136" s="25"/>
      <c r="B136" s="179" t="s">
        <v>201</v>
      </c>
      <c r="C136" s="180" t="s">
        <v>284</v>
      </c>
      <c r="D136" s="179" t="s">
        <v>474</v>
      </c>
      <c r="E136" s="179" t="s">
        <v>383</v>
      </c>
      <c r="F136" s="179" t="s">
        <v>293</v>
      </c>
      <c r="G136" s="179" t="s">
        <v>262</v>
      </c>
      <c r="H136" s="179" t="s">
        <v>262</v>
      </c>
      <c r="I136" s="179" t="s">
        <v>262</v>
      </c>
      <c r="J136" s="179" t="s">
        <v>262</v>
      </c>
      <c r="K136" s="179" t="s">
        <v>953</v>
      </c>
      <c r="L136" s="179" t="s">
        <v>954</v>
      </c>
      <c r="M136" s="181" t="s">
        <v>952</v>
      </c>
      <c r="N136" s="191" t="s">
        <v>942</v>
      </c>
      <c r="O136" s="191" t="s">
        <v>943</v>
      </c>
      <c r="P136" s="179" t="s">
        <v>262</v>
      </c>
      <c r="Q136" s="182">
        <v>45474</v>
      </c>
      <c r="R136" s="182">
        <v>45657</v>
      </c>
      <c r="S136" s="182" t="s">
        <v>612</v>
      </c>
      <c r="T136" s="57"/>
      <c r="U136" s="179"/>
      <c r="V136" s="66">
        <v>0.5</v>
      </c>
      <c r="W136" s="179" t="s">
        <v>1360</v>
      </c>
      <c r="X136" s="179" t="s">
        <v>1369</v>
      </c>
      <c r="Y136" s="179" t="s">
        <v>1361</v>
      </c>
      <c r="Z136" s="179" t="s">
        <v>262</v>
      </c>
      <c r="AA136" s="179" t="s">
        <v>262</v>
      </c>
      <c r="AB136" s="179" t="s">
        <v>325</v>
      </c>
      <c r="AC136" s="179" t="s">
        <v>1351</v>
      </c>
      <c r="AD136" s="179" t="s">
        <v>262</v>
      </c>
      <c r="AE136" s="179" t="s">
        <v>262</v>
      </c>
      <c r="AF136" s="179" t="s">
        <v>262</v>
      </c>
      <c r="AG136" s="179" t="s">
        <v>262</v>
      </c>
      <c r="AH136" s="179" t="s">
        <v>207</v>
      </c>
      <c r="AI136" s="179" t="s">
        <v>242</v>
      </c>
      <c r="AJ136" s="179" t="s">
        <v>272</v>
      </c>
    </row>
    <row r="137" spans="1:36" ht="128.25" hidden="1" x14ac:dyDescent="0.2">
      <c r="B137" s="54" t="s">
        <v>201</v>
      </c>
      <c r="C137" s="72" t="s">
        <v>284</v>
      </c>
      <c r="D137" s="54" t="s">
        <v>474</v>
      </c>
      <c r="E137" s="54" t="s">
        <v>383</v>
      </c>
      <c r="F137" s="54" t="s">
        <v>293</v>
      </c>
      <c r="G137" s="54" t="s">
        <v>262</v>
      </c>
      <c r="H137" s="54" t="s">
        <v>262</v>
      </c>
      <c r="I137" s="54" t="s">
        <v>262</v>
      </c>
      <c r="J137" s="54" t="s">
        <v>262</v>
      </c>
      <c r="K137" s="54" t="s">
        <v>955</v>
      </c>
      <c r="L137" s="54" t="s">
        <v>1508</v>
      </c>
      <c r="M137" s="64" t="s">
        <v>956</v>
      </c>
      <c r="N137" s="54" t="s">
        <v>1250</v>
      </c>
      <c r="O137" s="54" t="s">
        <v>1313</v>
      </c>
      <c r="P137" s="54" t="s">
        <v>0</v>
      </c>
      <c r="Q137" s="65">
        <v>45292</v>
      </c>
      <c r="R137" s="65">
        <v>45412</v>
      </c>
      <c r="S137" s="65" t="s">
        <v>0</v>
      </c>
      <c r="T137" s="57"/>
      <c r="U137" s="54"/>
      <c r="V137" s="54">
        <v>30</v>
      </c>
      <c r="W137" s="54" t="s">
        <v>1372</v>
      </c>
      <c r="X137" s="54" t="s">
        <v>303</v>
      </c>
      <c r="Y137" s="54" t="s">
        <v>1369</v>
      </c>
      <c r="Z137" s="54" t="s">
        <v>262</v>
      </c>
      <c r="AA137" s="54" t="s">
        <v>262</v>
      </c>
      <c r="AB137" s="54" t="s">
        <v>1240</v>
      </c>
      <c r="AC137" s="54" t="s">
        <v>262</v>
      </c>
      <c r="AD137" s="54" t="s">
        <v>262</v>
      </c>
      <c r="AE137" s="54" t="s">
        <v>262</v>
      </c>
      <c r="AF137" s="54" t="s">
        <v>262</v>
      </c>
      <c r="AG137" s="54" t="s">
        <v>262</v>
      </c>
      <c r="AH137" s="54" t="s">
        <v>262</v>
      </c>
      <c r="AI137" s="54" t="s">
        <v>262</v>
      </c>
      <c r="AJ137" s="54" t="s">
        <v>268</v>
      </c>
    </row>
    <row r="138" spans="1:36" ht="128.25" hidden="1" x14ac:dyDescent="0.2">
      <c r="B138" s="54" t="s">
        <v>201</v>
      </c>
      <c r="C138" s="72" t="s">
        <v>284</v>
      </c>
      <c r="D138" s="54" t="s">
        <v>474</v>
      </c>
      <c r="E138" s="54" t="s">
        <v>383</v>
      </c>
      <c r="F138" s="54" t="s">
        <v>293</v>
      </c>
      <c r="G138" s="54" t="s">
        <v>262</v>
      </c>
      <c r="H138" s="54" t="s">
        <v>262</v>
      </c>
      <c r="I138" s="54" t="s">
        <v>262</v>
      </c>
      <c r="J138" s="54" t="s">
        <v>262</v>
      </c>
      <c r="K138" s="54" t="s">
        <v>957</v>
      </c>
      <c r="L138" s="54" t="s">
        <v>1509</v>
      </c>
      <c r="M138" s="64" t="s">
        <v>958</v>
      </c>
      <c r="N138" s="54" t="s">
        <v>1250</v>
      </c>
      <c r="O138" s="54" t="s">
        <v>1313</v>
      </c>
      <c r="P138" s="54" t="s">
        <v>0</v>
      </c>
      <c r="Q138" s="65">
        <v>45292</v>
      </c>
      <c r="R138" s="65">
        <v>45503</v>
      </c>
      <c r="S138" s="65" t="s">
        <v>0</v>
      </c>
      <c r="T138" s="57"/>
      <c r="U138" s="54"/>
      <c r="V138" s="54">
        <v>30</v>
      </c>
      <c r="W138" s="54" t="s">
        <v>1372</v>
      </c>
      <c r="X138" s="54" t="s">
        <v>303</v>
      </c>
      <c r="Y138" s="54" t="s">
        <v>1369</v>
      </c>
      <c r="Z138" s="54" t="s">
        <v>262</v>
      </c>
      <c r="AA138" s="54" t="s">
        <v>262</v>
      </c>
      <c r="AB138" s="54" t="s">
        <v>1240</v>
      </c>
      <c r="AC138" s="54" t="s">
        <v>262</v>
      </c>
      <c r="AD138" s="54" t="s">
        <v>262</v>
      </c>
      <c r="AE138" s="54" t="s">
        <v>262</v>
      </c>
      <c r="AF138" s="54" t="s">
        <v>262</v>
      </c>
      <c r="AG138" s="54" t="s">
        <v>262</v>
      </c>
      <c r="AH138" s="54" t="s">
        <v>262</v>
      </c>
      <c r="AI138" s="54" t="s">
        <v>262</v>
      </c>
      <c r="AJ138" s="54" t="s">
        <v>268</v>
      </c>
    </row>
    <row r="139" spans="1:36" ht="128.25" hidden="1" x14ac:dyDescent="0.2">
      <c r="B139" s="54" t="s">
        <v>201</v>
      </c>
      <c r="C139" s="72" t="s">
        <v>284</v>
      </c>
      <c r="D139" s="54" t="s">
        <v>474</v>
      </c>
      <c r="E139" s="54" t="s">
        <v>383</v>
      </c>
      <c r="F139" s="54" t="s">
        <v>293</v>
      </c>
      <c r="G139" s="54" t="s">
        <v>262</v>
      </c>
      <c r="H139" s="54" t="s">
        <v>262</v>
      </c>
      <c r="I139" s="54" t="s">
        <v>262</v>
      </c>
      <c r="J139" s="54" t="s">
        <v>262</v>
      </c>
      <c r="K139" s="54" t="s">
        <v>1510</v>
      </c>
      <c r="L139" s="54" t="s">
        <v>959</v>
      </c>
      <c r="M139" s="64" t="s">
        <v>960</v>
      </c>
      <c r="N139" s="54" t="s">
        <v>1250</v>
      </c>
      <c r="O139" s="54" t="s">
        <v>1313</v>
      </c>
      <c r="P139" s="54" t="s">
        <v>0</v>
      </c>
      <c r="Q139" s="65">
        <v>45292</v>
      </c>
      <c r="R139" s="65">
        <v>45641</v>
      </c>
      <c r="S139" s="65" t="s">
        <v>0</v>
      </c>
      <c r="T139" s="57"/>
      <c r="U139" s="54"/>
      <c r="V139" s="54">
        <v>40</v>
      </c>
      <c r="W139" s="54" t="s">
        <v>1372</v>
      </c>
      <c r="X139" s="54" t="s">
        <v>303</v>
      </c>
      <c r="Y139" s="54" t="s">
        <v>1369</v>
      </c>
      <c r="Z139" s="54" t="s">
        <v>262</v>
      </c>
      <c r="AA139" s="54" t="s">
        <v>262</v>
      </c>
      <c r="AB139" s="54" t="s">
        <v>1240</v>
      </c>
      <c r="AC139" s="54" t="s">
        <v>262</v>
      </c>
      <c r="AD139" s="54" t="s">
        <v>262</v>
      </c>
      <c r="AE139" s="54" t="s">
        <v>262</v>
      </c>
      <c r="AF139" s="54" t="s">
        <v>262</v>
      </c>
      <c r="AG139" s="54" t="s">
        <v>262</v>
      </c>
      <c r="AH139" s="54" t="s">
        <v>262</v>
      </c>
      <c r="AI139" s="54" t="s">
        <v>262</v>
      </c>
      <c r="AJ139" s="54" t="s">
        <v>268</v>
      </c>
    </row>
    <row r="140" spans="1:36" ht="128.25" hidden="1" x14ac:dyDescent="0.2">
      <c r="B140" s="54" t="s">
        <v>201</v>
      </c>
      <c r="C140" s="72" t="s">
        <v>284</v>
      </c>
      <c r="D140" s="54" t="s">
        <v>474</v>
      </c>
      <c r="E140" s="54" t="s">
        <v>383</v>
      </c>
      <c r="F140" s="54" t="s">
        <v>293</v>
      </c>
      <c r="G140" s="54" t="s">
        <v>262</v>
      </c>
      <c r="H140" s="54" t="s">
        <v>262</v>
      </c>
      <c r="I140" s="54" t="s">
        <v>262</v>
      </c>
      <c r="J140" s="54" t="s">
        <v>262</v>
      </c>
      <c r="K140" s="54" t="s">
        <v>826</v>
      </c>
      <c r="L140" s="54" t="s">
        <v>1511</v>
      </c>
      <c r="M140" s="54" t="s">
        <v>817</v>
      </c>
      <c r="N140" s="54" t="s">
        <v>815</v>
      </c>
      <c r="O140" s="54" t="s">
        <v>1293</v>
      </c>
      <c r="P140" s="54" t="s">
        <v>99</v>
      </c>
      <c r="Q140" s="65">
        <v>45292</v>
      </c>
      <c r="R140" s="65">
        <v>45641</v>
      </c>
      <c r="S140" s="65" t="s">
        <v>612</v>
      </c>
      <c r="T140" s="58"/>
      <c r="U140" s="54"/>
      <c r="V140" s="54">
        <v>50</v>
      </c>
      <c r="W140" s="54" t="s">
        <v>1369</v>
      </c>
      <c r="X140" s="54" t="s">
        <v>262</v>
      </c>
      <c r="Y140" s="54" t="s">
        <v>262</v>
      </c>
      <c r="Z140" s="54" t="s">
        <v>262</v>
      </c>
      <c r="AA140" s="54" t="s">
        <v>262</v>
      </c>
      <c r="AB140" s="54" t="s">
        <v>1351</v>
      </c>
      <c r="AC140" s="54" t="s">
        <v>1357</v>
      </c>
      <c r="AD140" s="54" t="s">
        <v>262</v>
      </c>
      <c r="AE140" s="54" t="s">
        <v>262</v>
      </c>
      <c r="AF140" s="54" t="s">
        <v>262</v>
      </c>
      <c r="AG140" s="54" t="s">
        <v>262</v>
      </c>
      <c r="AH140" s="54" t="s">
        <v>262</v>
      </c>
      <c r="AI140" s="54" t="s">
        <v>262</v>
      </c>
      <c r="AJ140" s="54" t="s">
        <v>247</v>
      </c>
    </row>
    <row r="141" spans="1:36" ht="156.75" hidden="1" x14ac:dyDescent="0.2">
      <c r="B141" s="54" t="s">
        <v>201</v>
      </c>
      <c r="C141" s="72" t="s">
        <v>284</v>
      </c>
      <c r="D141" s="54" t="s">
        <v>474</v>
      </c>
      <c r="E141" s="54" t="s">
        <v>383</v>
      </c>
      <c r="F141" s="54" t="s">
        <v>293</v>
      </c>
      <c r="G141" s="54" t="s">
        <v>262</v>
      </c>
      <c r="H141" s="54" t="s">
        <v>262</v>
      </c>
      <c r="I141" s="54" t="s">
        <v>262</v>
      </c>
      <c r="J141" s="54" t="s">
        <v>262</v>
      </c>
      <c r="K141" s="54" t="s">
        <v>827</v>
      </c>
      <c r="L141" s="54" t="s">
        <v>828</v>
      </c>
      <c r="M141" s="64" t="s">
        <v>818</v>
      </c>
      <c r="N141" s="54" t="s">
        <v>815</v>
      </c>
      <c r="O141" s="54" t="s">
        <v>1344</v>
      </c>
      <c r="P141" s="54" t="s">
        <v>99</v>
      </c>
      <c r="Q141" s="65">
        <v>45292</v>
      </c>
      <c r="R141" s="65">
        <v>45641</v>
      </c>
      <c r="S141" s="65" t="s">
        <v>612</v>
      </c>
      <c r="T141" s="58"/>
      <c r="U141" s="54"/>
      <c r="V141" s="54">
        <v>30</v>
      </c>
      <c r="W141" s="54" t="s">
        <v>1369</v>
      </c>
      <c r="X141" s="54" t="s">
        <v>262</v>
      </c>
      <c r="Y141" s="54" t="s">
        <v>262</v>
      </c>
      <c r="Z141" s="54" t="s">
        <v>262</v>
      </c>
      <c r="AA141" s="54" t="s">
        <v>262</v>
      </c>
      <c r="AB141" s="54" t="s">
        <v>1357</v>
      </c>
      <c r="AC141" s="54" t="s">
        <v>262</v>
      </c>
      <c r="AD141" s="54" t="s">
        <v>262</v>
      </c>
      <c r="AE141" s="54" t="s">
        <v>262</v>
      </c>
      <c r="AF141" s="54" t="s">
        <v>262</v>
      </c>
      <c r="AG141" s="54" t="s">
        <v>262</v>
      </c>
      <c r="AH141" s="54" t="s">
        <v>262</v>
      </c>
      <c r="AI141" s="54" t="s">
        <v>262</v>
      </c>
      <c r="AJ141" s="54" t="s">
        <v>247</v>
      </c>
    </row>
    <row r="142" spans="1:36" ht="128.25" hidden="1" x14ac:dyDescent="0.2">
      <c r="B142" s="54" t="s">
        <v>201</v>
      </c>
      <c r="C142" s="72" t="s">
        <v>284</v>
      </c>
      <c r="D142" s="54" t="s">
        <v>474</v>
      </c>
      <c r="E142" s="54" t="s">
        <v>383</v>
      </c>
      <c r="F142" s="54" t="s">
        <v>293</v>
      </c>
      <c r="G142" s="54" t="s">
        <v>262</v>
      </c>
      <c r="H142" s="54" t="s">
        <v>262</v>
      </c>
      <c r="I142" s="54" t="s">
        <v>262</v>
      </c>
      <c r="J142" s="54" t="s">
        <v>262</v>
      </c>
      <c r="K142" s="54" t="s">
        <v>1512</v>
      </c>
      <c r="L142" s="54" t="s">
        <v>1513</v>
      </c>
      <c r="M142" s="54" t="s">
        <v>1514</v>
      </c>
      <c r="N142" s="54" t="s">
        <v>815</v>
      </c>
      <c r="O142" s="54" t="s">
        <v>1343</v>
      </c>
      <c r="P142" s="54" t="s">
        <v>99</v>
      </c>
      <c r="Q142" s="65">
        <v>45292</v>
      </c>
      <c r="R142" s="65">
        <v>45641</v>
      </c>
      <c r="S142" s="65" t="s">
        <v>612</v>
      </c>
      <c r="T142" s="58"/>
      <c r="U142" s="54"/>
      <c r="V142" s="54">
        <v>20</v>
      </c>
      <c r="W142" s="54" t="s">
        <v>1369</v>
      </c>
      <c r="X142" s="54" t="s">
        <v>262</v>
      </c>
      <c r="Y142" s="54" t="s">
        <v>262</v>
      </c>
      <c r="Z142" s="54" t="s">
        <v>262</v>
      </c>
      <c r="AA142" s="54" t="s">
        <v>262</v>
      </c>
      <c r="AB142" s="54" t="s">
        <v>1357</v>
      </c>
      <c r="AC142" s="54" t="s">
        <v>262</v>
      </c>
      <c r="AD142" s="54" t="s">
        <v>262</v>
      </c>
      <c r="AE142" s="54" t="s">
        <v>262</v>
      </c>
      <c r="AF142" s="54" t="s">
        <v>262</v>
      </c>
      <c r="AG142" s="54" t="s">
        <v>262</v>
      </c>
      <c r="AH142" s="54" t="s">
        <v>262</v>
      </c>
      <c r="AI142" s="54" t="s">
        <v>262</v>
      </c>
      <c r="AJ142" s="54" t="s">
        <v>247</v>
      </c>
    </row>
    <row r="143" spans="1:36" s="189" customFormat="1" ht="128.25" x14ac:dyDescent="0.2">
      <c r="A143" s="25"/>
      <c r="B143" s="179" t="s">
        <v>201</v>
      </c>
      <c r="C143" s="180" t="s">
        <v>284</v>
      </c>
      <c r="D143" s="179" t="s">
        <v>474</v>
      </c>
      <c r="E143" s="179" t="s">
        <v>383</v>
      </c>
      <c r="F143" s="179" t="s">
        <v>293</v>
      </c>
      <c r="G143" s="179" t="s">
        <v>262</v>
      </c>
      <c r="H143" s="179" t="s">
        <v>262</v>
      </c>
      <c r="I143" s="179" t="s">
        <v>262</v>
      </c>
      <c r="J143" s="179" t="s">
        <v>262</v>
      </c>
      <c r="K143" s="179" t="s">
        <v>1159</v>
      </c>
      <c r="L143" s="179" t="s">
        <v>1160</v>
      </c>
      <c r="M143" s="181" t="s">
        <v>1161</v>
      </c>
      <c r="N143" s="181" t="s">
        <v>1294</v>
      </c>
      <c r="O143" s="179"/>
      <c r="P143" s="179" t="s">
        <v>99</v>
      </c>
      <c r="Q143" s="182">
        <v>45323</v>
      </c>
      <c r="R143" s="182">
        <v>45412</v>
      </c>
      <c r="S143" s="182" t="s">
        <v>99</v>
      </c>
      <c r="T143" s="58"/>
      <c r="U143" s="179"/>
      <c r="V143" s="54"/>
      <c r="W143" s="179" t="s">
        <v>302</v>
      </c>
      <c r="X143" s="179" t="s">
        <v>1360</v>
      </c>
      <c r="Y143" s="179" t="s">
        <v>1369</v>
      </c>
      <c r="Z143" s="179" t="s">
        <v>1361</v>
      </c>
      <c r="AA143" s="179" t="s">
        <v>262</v>
      </c>
      <c r="AB143" s="179" t="s">
        <v>325</v>
      </c>
      <c r="AC143" s="179" t="s">
        <v>1357</v>
      </c>
      <c r="AD143" s="179" t="s">
        <v>262</v>
      </c>
      <c r="AE143" s="179" t="s">
        <v>262</v>
      </c>
      <c r="AF143" s="179" t="s">
        <v>262</v>
      </c>
      <c r="AG143" s="179" t="s">
        <v>262</v>
      </c>
      <c r="AH143" s="179" t="s">
        <v>212</v>
      </c>
      <c r="AI143" s="179" t="s">
        <v>245</v>
      </c>
      <c r="AJ143" s="179" t="s">
        <v>247</v>
      </c>
    </row>
    <row r="144" spans="1:36" s="189" customFormat="1" ht="128.25" x14ac:dyDescent="0.2">
      <c r="A144" s="25"/>
      <c r="B144" s="179" t="s">
        <v>201</v>
      </c>
      <c r="C144" s="180" t="s">
        <v>284</v>
      </c>
      <c r="D144" s="179" t="s">
        <v>474</v>
      </c>
      <c r="E144" s="179" t="s">
        <v>383</v>
      </c>
      <c r="F144" s="179" t="s">
        <v>293</v>
      </c>
      <c r="G144" s="179" t="s">
        <v>262</v>
      </c>
      <c r="H144" s="179" t="s">
        <v>262</v>
      </c>
      <c r="I144" s="179" t="s">
        <v>262</v>
      </c>
      <c r="J144" s="179" t="s">
        <v>262</v>
      </c>
      <c r="K144" s="179" t="s">
        <v>1162</v>
      </c>
      <c r="L144" s="179" t="s">
        <v>1162</v>
      </c>
      <c r="M144" s="181" t="s">
        <v>1163</v>
      </c>
      <c r="N144" s="192" t="s">
        <v>660</v>
      </c>
      <c r="O144" s="179" t="s">
        <v>1294</v>
      </c>
      <c r="P144" s="179" t="s">
        <v>99</v>
      </c>
      <c r="Q144" s="182">
        <v>45413</v>
      </c>
      <c r="R144" s="182">
        <v>45443</v>
      </c>
      <c r="S144" s="182" t="s">
        <v>99</v>
      </c>
      <c r="T144" s="58"/>
      <c r="U144" s="179"/>
      <c r="V144" s="54"/>
      <c r="W144" s="179" t="s">
        <v>302</v>
      </c>
      <c r="X144" s="179" t="s">
        <v>1360</v>
      </c>
      <c r="Y144" s="179" t="s">
        <v>1369</v>
      </c>
      <c r="Z144" s="179" t="s">
        <v>1361</v>
      </c>
      <c r="AA144" s="179" t="s">
        <v>262</v>
      </c>
      <c r="AB144" s="179" t="s">
        <v>325</v>
      </c>
      <c r="AC144" s="179" t="s">
        <v>1357</v>
      </c>
      <c r="AD144" s="179" t="s">
        <v>262</v>
      </c>
      <c r="AE144" s="179" t="s">
        <v>262</v>
      </c>
      <c r="AF144" s="179" t="s">
        <v>262</v>
      </c>
      <c r="AG144" s="179" t="s">
        <v>262</v>
      </c>
      <c r="AH144" s="179" t="s">
        <v>212</v>
      </c>
      <c r="AI144" s="179" t="s">
        <v>245</v>
      </c>
      <c r="AJ144" s="179" t="s">
        <v>247</v>
      </c>
    </row>
    <row r="145" spans="1:36" ht="128.25" hidden="1" x14ac:dyDescent="0.2">
      <c r="B145" s="54" t="s">
        <v>201</v>
      </c>
      <c r="C145" s="72" t="s">
        <v>284</v>
      </c>
      <c r="D145" s="54" t="s">
        <v>474</v>
      </c>
      <c r="E145" s="54" t="s">
        <v>383</v>
      </c>
      <c r="F145" s="54" t="s">
        <v>293</v>
      </c>
      <c r="G145" s="54" t="s">
        <v>262</v>
      </c>
      <c r="H145" s="54" t="s">
        <v>262</v>
      </c>
      <c r="I145" s="54" t="s">
        <v>262</v>
      </c>
      <c r="J145" s="54" t="s">
        <v>262</v>
      </c>
      <c r="K145" s="54" t="s">
        <v>1164</v>
      </c>
      <c r="L145" s="54" t="s">
        <v>1165</v>
      </c>
      <c r="M145" s="64" t="s">
        <v>1166</v>
      </c>
      <c r="N145" s="54" t="s">
        <v>1294</v>
      </c>
      <c r="O145" s="54" t="s">
        <v>1342</v>
      </c>
      <c r="P145" s="54" t="s">
        <v>99</v>
      </c>
      <c r="Q145" s="65">
        <v>45352</v>
      </c>
      <c r="R145" s="65">
        <v>45397</v>
      </c>
      <c r="S145" s="65" t="s">
        <v>612</v>
      </c>
      <c r="T145" s="58"/>
      <c r="U145" s="54"/>
      <c r="V145" s="54"/>
      <c r="W145" s="54" t="s">
        <v>302</v>
      </c>
      <c r="X145" s="54" t="s">
        <v>1360</v>
      </c>
      <c r="Y145" s="54" t="s">
        <v>1369</v>
      </c>
      <c r="Z145" s="54" t="s">
        <v>262</v>
      </c>
      <c r="AA145" s="54" t="s">
        <v>262</v>
      </c>
      <c r="AB145" s="54" t="s">
        <v>1357</v>
      </c>
      <c r="AC145" s="54" t="s">
        <v>262</v>
      </c>
      <c r="AD145" s="54" t="s">
        <v>262</v>
      </c>
      <c r="AE145" s="54" t="s">
        <v>262</v>
      </c>
      <c r="AF145" s="54" t="s">
        <v>262</v>
      </c>
      <c r="AG145" s="54" t="s">
        <v>262</v>
      </c>
      <c r="AH145" s="54" t="s">
        <v>262</v>
      </c>
      <c r="AI145" s="54" t="s">
        <v>262</v>
      </c>
      <c r="AJ145" s="54" t="s">
        <v>247</v>
      </c>
    </row>
    <row r="146" spans="1:36" ht="128.25" hidden="1" x14ac:dyDescent="0.2">
      <c r="B146" s="54" t="s">
        <v>201</v>
      </c>
      <c r="C146" s="72" t="s">
        <v>284</v>
      </c>
      <c r="D146" s="54" t="s">
        <v>474</v>
      </c>
      <c r="E146" s="54" t="s">
        <v>383</v>
      </c>
      <c r="F146" s="54" t="s">
        <v>293</v>
      </c>
      <c r="G146" s="54" t="s">
        <v>262</v>
      </c>
      <c r="H146" s="54" t="s">
        <v>262</v>
      </c>
      <c r="I146" s="54" t="s">
        <v>262</v>
      </c>
      <c r="J146" s="54" t="s">
        <v>262</v>
      </c>
      <c r="K146" s="54" t="s">
        <v>1167</v>
      </c>
      <c r="L146" s="54" t="s">
        <v>1167</v>
      </c>
      <c r="M146" s="64" t="s">
        <v>1168</v>
      </c>
      <c r="N146" s="54" t="s">
        <v>1294</v>
      </c>
      <c r="O146" s="54" t="s">
        <v>1327</v>
      </c>
      <c r="P146" s="54" t="s">
        <v>99</v>
      </c>
      <c r="Q146" s="65">
        <v>45398</v>
      </c>
      <c r="R146" s="65">
        <v>45077</v>
      </c>
      <c r="S146" s="65"/>
      <c r="T146" s="58"/>
      <c r="U146" s="54"/>
      <c r="V146" s="54"/>
      <c r="W146" s="54" t="s">
        <v>302</v>
      </c>
      <c r="X146" s="54" t="s">
        <v>1360</v>
      </c>
      <c r="Y146" s="54" t="s">
        <v>1369</v>
      </c>
      <c r="Z146" s="54" t="s">
        <v>262</v>
      </c>
      <c r="AA146" s="54" t="s">
        <v>262</v>
      </c>
      <c r="AB146" s="54" t="s">
        <v>1357</v>
      </c>
      <c r="AC146" s="54" t="s">
        <v>262</v>
      </c>
      <c r="AD146" s="54" t="s">
        <v>262</v>
      </c>
      <c r="AE146" s="54" t="s">
        <v>262</v>
      </c>
      <c r="AF146" s="54" t="s">
        <v>262</v>
      </c>
      <c r="AG146" s="54" t="s">
        <v>262</v>
      </c>
      <c r="AH146" s="54" t="s">
        <v>262</v>
      </c>
      <c r="AI146" s="54" t="s">
        <v>262</v>
      </c>
      <c r="AJ146" s="54" t="s">
        <v>247</v>
      </c>
    </row>
    <row r="147" spans="1:36" ht="128.25" hidden="1" x14ac:dyDescent="0.2">
      <c r="B147" s="54" t="s">
        <v>201</v>
      </c>
      <c r="C147" s="72" t="s">
        <v>284</v>
      </c>
      <c r="D147" s="54" t="s">
        <v>474</v>
      </c>
      <c r="E147" s="54" t="s">
        <v>383</v>
      </c>
      <c r="F147" s="54" t="s">
        <v>293</v>
      </c>
      <c r="G147" s="54" t="s">
        <v>262</v>
      </c>
      <c r="H147" s="54" t="s">
        <v>262</v>
      </c>
      <c r="I147" s="54" t="s">
        <v>262</v>
      </c>
      <c r="J147" s="54" t="s">
        <v>262</v>
      </c>
      <c r="K147" s="54" t="s">
        <v>1172</v>
      </c>
      <c r="L147" s="54" t="s">
        <v>1173</v>
      </c>
      <c r="M147" s="64" t="s">
        <v>1174</v>
      </c>
      <c r="N147" s="96" t="s">
        <v>1175</v>
      </c>
      <c r="O147" s="54" t="s">
        <v>1312</v>
      </c>
      <c r="P147" s="54" t="s">
        <v>99</v>
      </c>
      <c r="Q147" s="65">
        <v>45566</v>
      </c>
      <c r="R147" s="65">
        <v>45641</v>
      </c>
      <c r="S147" s="65" t="s">
        <v>612</v>
      </c>
      <c r="T147" s="58"/>
      <c r="U147" s="54"/>
      <c r="V147" s="54"/>
      <c r="W147" s="54" t="s">
        <v>1358</v>
      </c>
      <c r="X147" s="54" t="s">
        <v>1369</v>
      </c>
      <c r="Y147" s="54" t="s">
        <v>262</v>
      </c>
      <c r="Z147" s="54" t="s">
        <v>262</v>
      </c>
      <c r="AA147" s="54" t="s">
        <v>262</v>
      </c>
      <c r="AB147" s="54" t="s">
        <v>1357</v>
      </c>
      <c r="AC147" s="54" t="s">
        <v>1351</v>
      </c>
      <c r="AD147" s="54" t="s">
        <v>262</v>
      </c>
      <c r="AE147" s="54" t="s">
        <v>262</v>
      </c>
      <c r="AF147" s="54" t="s">
        <v>262</v>
      </c>
      <c r="AG147" s="54" t="s">
        <v>262</v>
      </c>
      <c r="AH147" s="54" t="s">
        <v>262</v>
      </c>
      <c r="AI147" s="54" t="s">
        <v>262</v>
      </c>
      <c r="AJ147" s="54" t="s">
        <v>270</v>
      </c>
    </row>
    <row r="148" spans="1:36" ht="128.25" hidden="1" x14ac:dyDescent="0.2">
      <c r="B148" s="54" t="s">
        <v>201</v>
      </c>
      <c r="C148" s="72" t="s">
        <v>284</v>
      </c>
      <c r="D148" s="54" t="s">
        <v>474</v>
      </c>
      <c r="E148" s="54" t="s">
        <v>383</v>
      </c>
      <c r="F148" s="54" t="s">
        <v>293</v>
      </c>
      <c r="G148" s="54" t="s">
        <v>262</v>
      </c>
      <c r="H148" s="54" t="s">
        <v>262</v>
      </c>
      <c r="I148" s="54" t="s">
        <v>262</v>
      </c>
      <c r="J148" s="54" t="s">
        <v>262</v>
      </c>
      <c r="K148" s="54" t="s">
        <v>1186</v>
      </c>
      <c r="L148" s="54" t="s">
        <v>1186</v>
      </c>
      <c r="M148" s="64" t="s">
        <v>1187</v>
      </c>
      <c r="N148" s="54" t="s">
        <v>836</v>
      </c>
      <c r="O148" s="54" t="s">
        <v>837</v>
      </c>
      <c r="P148" s="54" t="s">
        <v>0</v>
      </c>
      <c r="Q148" s="65">
        <v>45323</v>
      </c>
      <c r="R148" s="65">
        <v>45626</v>
      </c>
      <c r="S148" s="65" t="s">
        <v>612</v>
      </c>
      <c r="T148" s="58"/>
      <c r="U148" s="54"/>
      <c r="V148" s="54"/>
      <c r="W148" s="54" t="s">
        <v>302</v>
      </c>
      <c r="X148" s="54" t="s">
        <v>1358</v>
      </c>
      <c r="Y148" s="54" t="s">
        <v>262</v>
      </c>
      <c r="Z148" s="54" t="s">
        <v>262</v>
      </c>
      <c r="AA148" s="54" t="s">
        <v>262</v>
      </c>
      <c r="AB148" s="54" t="s">
        <v>1357</v>
      </c>
      <c r="AC148" s="54" t="s">
        <v>1349</v>
      </c>
      <c r="AD148" s="54" t="s">
        <v>262</v>
      </c>
      <c r="AE148" s="54" t="s">
        <v>262</v>
      </c>
      <c r="AF148" s="54" t="s">
        <v>262</v>
      </c>
      <c r="AG148" s="54" t="s">
        <v>262</v>
      </c>
      <c r="AH148" s="54" t="s">
        <v>262</v>
      </c>
      <c r="AI148" s="54" t="s">
        <v>262</v>
      </c>
      <c r="AJ148" s="54" t="s">
        <v>270</v>
      </c>
    </row>
    <row r="149" spans="1:36" ht="128.25" hidden="1" x14ac:dyDescent="0.2">
      <c r="B149" s="54" t="s">
        <v>201</v>
      </c>
      <c r="C149" s="72" t="s">
        <v>284</v>
      </c>
      <c r="D149" s="54" t="s">
        <v>474</v>
      </c>
      <c r="E149" s="54" t="s">
        <v>383</v>
      </c>
      <c r="F149" s="54" t="s">
        <v>293</v>
      </c>
      <c r="G149" s="54" t="s">
        <v>262</v>
      </c>
      <c r="H149" s="54" t="s">
        <v>262</v>
      </c>
      <c r="I149" s="54" t="s">
        <v>262</v>
      </c>
      <c r="J149" s="54" t="s">
        <v>262</v>
      </c>
      <c r="K149" s="54" t="s">
        <v>1188</v>
      </c>
      <c r="L149" s="54" t="s">
        <v>1188</v>
      </c>
      <c r="M149" s="64" t="s">
        <v>1189</v>
      </c>
      <c r="N149" s="64" t="s">
        <v>1249</v>
      </c>
      <c r="O149" s="54" t="s">
        <v>836</v>
      </c>
      <c r="P149" s="54" t="s">
        <v>0</v>
      </c>
      <c r="Q149" s="65">
        <v>45323</v>
      </c>
      <c r="R149" s="65">
        <v>45641</v>
      </c>
      <c r="S149" s="65" t="s">
        <v>612</v>
      </c>
      <c r="T149" s="58"/>
      <c r="U149" s="54"/>
      <c r="V149" s="54"/>
      <c r="W149" s="54" t="s">
        <v>302</v>
      </c>
      <c r="X149" s="54" t="s">
        <v>1369</v>
      </c>
      <c r="Y149" s="54" t="s">
        <v>262</v>
      </c>
      <c r="Z149" s="54" t="s">
        <v>262</v>
      </c>
      <c r="AA149" s="54" t="s">
        <v>262</v>
      </c>
      <c r="AB149" s="54" t="s">
        <v>1357</v>
      </c>
      <c r="AC149" s="54" t="s">
        <v>1353</v>
      </c>
      <c r="AD149" s="54" t="s">
        <v>262</v>
      </c>
      <c r="AE149" s="54" t="s">
        <v>262</v>
      </c>
      <c r="AF149" s="54" t="s">
        <v>262</v>
      </c>
      <c r="AG149" s="54" t="s">
        <v>262</v>
      </c>
      <c r="AH149" s="54" t="s">
        <v>262</v>
      </c>
      <c r="AI149" s="54" t="s">
        <v>262</v>
      </c>
      <c r="AJ149" s="54" t="s">
        <v>270</v>
      </c>
    </row>
    <row r="150" spans="1:36" ht="128.25" hidden="1" x14ac:dyDescent="0.2">
      <c r="B150" s="54" t="s">
        <v>201</v>
      </c>
      <c r="C150" s="72" t="s">
        <v>284</v>
      </c>
      <c r="D150" s="54" t="s">
        <v>474</v>
      </c>
      <c r="E150" s="54" t="s">
        <v>383</v>
      </c>
      <c r="F150" s="54" t="s">
        <v>293</v>
      </c>
      <c r="G150" s="54" t="s">
        <v>262</v>
      </c>
      <c r="H150" s="54" t="s">
        <v>262</v>
      </c>
      <c r="I150" s="54" t="s">
        <v>262</v>
      </c>
      <c r="J150" s="54" t="s">
        <v>262</v>
      </c>
      <c r="K150" s="54" t="s">
        <v>1194</v>
      </c>
      <c r="L150" s="54" t="s">
        <v>1195</v>
      </c>
      <c r="M150" s="64" t="s">
        <v>1196</v>
      </c>
      <c r="N150" s="54" t="s">
        <v>820</v>
      </c>
      <c r="O150" s="54" t="s">
        <v>1197</v>
      </c>
      <c r="P150" s="54" t="s">
        <v>99</v>
      </c>
      <c r="Q150" s="65">
        <v>45323</v>
      </c>
      <c r="R150" s="65">
        <v>45412</v>
      </c>
      <c r="S150" s="65" t="s">
        <v>612</v>
      </c>
      <c r="T150" s="58"/>
      <c r="U150" s="54"/>
      <c r="V150" s="54"/>
      <c r="W150" s="54" t="s">
        <v>1369</v>
      </c>
      <c r="X150" s="54" t="s">
        <v>262</v>
      </c>
      <c r="Y150" s="54" t="s">
        <v>262</v>
      </c>
      <c r="Z150" s="54" t="s">
        <v>262</v>
      </c>
      <c r="AA150" s="54" t="s">
        <v>262</v>
      </c>
      <c r="AB150" s="54" t="s">
        <v>1357</v>
      </c>
      <c r="AC150" s="54" t="s">
        <v>262</v>
      </c>
      <c r="AD150" s="54" t="s">
        <v>262</v>
      </c>
      <c r="AE150" s="54" t="s">
        <v>262</v>
      </c>
      <c r="AF150" s="54" t="s">
        <v>262</v>
      </c>
      <c r="AG150" s="54" t="s">
        <v>262</v>
      </c>
      <c r="AH150" s="54" t="s">
        <v>262</v>
      </c>
      <c r="AI150" s="54" t="s">
        <v>262</v>
      </c>
      <c r="AJ150" s="54" t="s">
        <v>247</v>
      </c>
    </row>
    <row r="151" spans="1:36" ht="128.25" hidden="1" x14ac:dyDescent="0.2">
      <c r="B151" s="54" t="s">
        <v>201</v>
      </c>
      <c r="C151" s="72" t="s">
        <v>284</v>
      </c>
      <c r="D151" s="54" t="s">
        <v>474</v>
      </c>
      <c r="E151" s="54" t="s">
        <v>383</v>
      </c>
      <c r="F151" s="54" t="s">
        <v>293</v>
      </c>
      <c r="G151" s="54" t="s">
        <v>262</v>
      </c>
      <c r="H151" s="54" t="s">
        <v>262</v>
      </c>
      <c r="I151" s="54" t="s">
        <v>262</v>
      </c>
      <c r="J151" s="54" t="s">
        <v>262</v>
      </c>
      <c r="K151" s="54" t="s">
        <v>1198</v>
      </c>
      <c r="L151" s="54" t="s">
        <v>1198</v>
      </c>
      <c r="M151" s="64" t="s">
        <v>1199</v>
      </c>
      <c r="N151" s="79" t="s">
        <v>660</v>
      </c>
      <c r="O151" s="54" t="s">
        <v>820</v>
      </c>
      <c r="P151" s="54" t="s">
        <v>99</v>
      </c>
      <c r="Q151" s="65">
        <v>45383</v>
      </c>
      <c r="R151" s="65">
        <v>45412</v>
      </c>
      <c r="S151" s="65" t="s">
        <v>612</v>
      </c>
      <c r="T151" s="58"/>
      <c r="U151" s="54"/>
      <c r="V151" s="54"/>
      <c r="W151" s="54" t="s">
        <v>1369</v>
      </c>
      <c r="X151" s="54" t="s">
        <v>262</v>
      </c>
      <c r="Y151" s="54" t="s">
        <v>262</v>
      </c>
      <c r="Z151" s="54" t="s">
        <v>262</v>
      </c>
      <c r="AA151" s="54" t="s">
        <v>262</v>
      </c>
      <c r="AB151" s="54" t="s">
        <v>1357</v>
      </c>
      <c r="AC151" s="54" t="s">
        <v>262</v>
      </c>
      <c r="AD151" s="54" t="s">
        <v>262</v>
      </c>
      <c r="AE151" s="54" t="s">
        <v>262</v>
      </c>
      <c r="AF151" s="54" t="s">
        <v>262</v>
      </c>
      <c r="AG151" s="54" t="s">
        <v>262</v>
      </c>
      <c r="AH151" s="54" t="s">
        <v>262</v>
      </c>
      <c r="AI151" s="54" t="s">
        <v>262</v>
      </c>
      <c r="AJ151" s="54" t="s">
        <v>247</v>
      </c>
    </row>
    <row r="152" spans="1:36" s="189" customFormat="1" ht="128.25" x14ac:dyDescent="0.2">
      <c r="A152" s="25"/>
      <c r="B152" s="179" t="s">
        <v>201</v>
      </c>
      <c r="C152" s="180" t="s">
        <v>284</v>
      </c>
      <c r="D152" s="179" t="s">
        <v>474</v>
      </c>
      <c r="E152" s="179" t="s">
        <v>383</v>
      </c>
      <c r="F152" s="179" t="s">
        <v>293</v>
      </c>
      <c r="G152" s="179" t="s">
        <v>262</v>
      </c>
      <c r="H152" s="179" t="s">
        <v>262</v>
      </c>
      <c r="I152" s="179" t="s">
        <v>262</v>
      </c>
      <c r="J152" s="179" t="s">
        <v>262</v>
      </c>
      <c r="K152" s="179" t="s">
        <v>1200</v>
      </c>
      <c r="L152" s="179" t="s">
        <v>1200</v>
      </c>
      <c r="M152" s="181" t="s">
        <v>1201</v>
      </c>
      <c r="N152" s="179" t="s">
        <v>820</v>
      </c>
      <c r="O152" s="179"/>
      <c r="P152" s="179" t="s">
        <v>99</v>
      </c>
      <c r="Q152" s="182">
        <v>45413</v>
      </c>
      <c r="R152" s="182">
        <v>45443</v>
      </c>
      <c r="S152" s="182" t="s">
        <v>224</v>
      </c>
      <c r="T152" s="58"/>
      <c r="U152" s="179"/>
      <c r="V152" s="54"/>
      <c r="W152" s="179" t="s">
        <v>1361</v>
      </c>
      <c r="X152" s="179" t="s">
        <v>1369</v>
      </c>
      <c r="Y152" s="179" t="s">
        <v>262</v>
      </c>
      <c r="Z152" s="179" t="s">
        <v>262</v>
      </c>
      <c r="AA152" s="179" t="s">
        <v>262</v>
      </c>
      <c r="AB152" s="179" t="s">
        <v>325</v>
      </c>
      <c r="AC152" s="179" t="s">
        <v>1357</v>
      </c>
      <c r="AD152" s="179" t="s">
        <v>262</v>
      </c>
      <c r="AE152" s="179" t="s">
        <v>262</v>
      </c>
      <c r="AF152" s="179" t="s">
        <v>262</v>
      </c>
      <c r="AG152" s="179" t="s">
        <v>262</v>
      </c>
      <c r="AH152" s="179" t="s">
        <v>212</v>
      </c>
      <c r="AI152" s="179" t="s">
        <v>245</v>
      </c>
      <c r="AJ152" s="179" t="s">
        <v>247</v>
      </c>
    </row>
    <row r="153" spans="1:36" ht="128.25" hidden="1" x14ac:dyDescent="0.2">
      <c r="B153" s="54" t="s">
        <v>201</v>
      </c>
      <c r="C153" s="72" t="s">
        <v>284</v>
      </c>
      <c r="D153" s="54" t="s">
        <v>474</v>
      </c>
      <c r="E153" s="54" t="s">
        <v>383</v>
      </c>
      <c r="F153" s="54" t="s">
        <v>293</v>
      </c>
      <c r="G153" s="54" t="s">
        <v>262</v>
      </c>
      <c r="H153" s="54" t="s">
        <v>262</v>
      </c>
      <c r="I153" s="54" t="s">
        <v>262</v>
      </c>
      <c r="J153" s="54" t="s">
        <v>262</v>
      </c>
      <c r="K153" s="54" t="s">
        <v>1202</v>
      </c>
      <c r="L153" s="54" t="s">
        <v>1203</v>
      </c>
      <c r="M153" s="64" t="s">
        <v>1161</v>
      </c>
      <c r="N153" s="64" t="s">
        <v>1294</v>
      </c>
      <c r="O153" s="54"/>
      <c r="P153" s="54" t="s">
        <v>99</v>
      </c>
      <c r="Q153" s="65">
        <v>45323</v>
      </c>
      <c r="R153" s="65">
        <v>45412</v>
      </c>
      <c r="S153" s="65" t="s">
        <v>99</v>
      </c>
      <c r="T153" s="58"/>
      <c r="U153" s="54"/>
      <c r="V153" s="54"/>
      <c r="W153" s="54" t="s">
        <v>302</v>
      </c>
      <c r="X153" s="54" t="s">
        <v>1360</v>
      </c>
      <c r="Y153" s="54" t="s">
        <v>1369</v>
      </c>
      <c r="Z153" s="54" t="s">
        <v>1361</v>
      </c>
      <c r="AA153" s="54" t="s">
        <v>262</v>
      </c>
      <c r="AB153" s="54" t="s">
        <v>1357</v>
      </c>
      <c r="AC153" s="54" t="s">
        <v>262</v>
      </c>
      <c r="AD153" s="54" t="s">
        <v>262</v>
      </c>
      <c r="AE153" s="54" t="s">
        <v>262</v>
      </c>
      <c r="AF153" s="54" t="s">
        <v>262</v>
      </c>
      <c r="AG153" s="54" t="s">
        <v>262</v>
      </c>
      <c r="AH153" s="54" t="s">
        <v>262</v>
      </c>
      <c r="AI153" s="54" t="s">
        <v>262</v>
      </c>
      <c r="AJ153" s="54" t="s">
        <v>247</v>
      </c>
    </row>
    <row r="154" spans="1:36" ht="128.25" hidden="1" x14ac:dyDescent="0.2">
      <c r="B154" s="54" t="s">
        <v>201</v>
      </c>
      <c r="C154" s="72" t="s">
        <v>284</v>
      </c>
      <c r="D154" s="54" t="s">
        <v>474</v>
      </c>
      <c r="E154" s="54" t="s">
        <v>383</v>
      </c>
      <c r="F154" s="54" t="s">
        <v>293</v>
      </c>
      <c r="G154" s="54" t="s">
        <v>262</v>
      </c>
      <c r="H154" s="54" t="s">
        <v>262</v>
      </c>
      <c r="I154" s="54" t="s">
        <v>262</v>
      </c>
      <c r="J154" s="54" t="s">
        <v>262</v>
      </c>
      <c r="K154" s="54" t="s">
        <v>1162</v>
      </c>
      <c r="L154" s="54" t="s">
        <v>1162</v>
      </c>
      <c r="M154" s="64" t="s">
        <v>1163</v>
      </c>
      <c r="N154" s="79" t="s">
        <v>660</v>
      </c>
      <c r="O154" s="54" t="s">
        <v>1294</v>
      </c>
      <c r="P154" s="54" t="s">
        <v>99</v>
      </c>
      <c r="Q154" s="65">
        <v>45413</v>
      </c>
      <c r="R154" s="65">
        <v>45443</v>
      </c>
      <c r="S154" s="65" t="s">
        <v>99</v>
      </c>
      <c r="T154" s="58"/>
      <c r="U154" s="54"/>
      <c r="V154" s="54"/>
      <c r="W154" s="54" t="s">
        <v>302</v>
      </c>
      <c r="X154" s="54" t="s">
        <v>1360</v>
      </c>
      <c r="Y154" s="54" t="s">
        <v>1369</v>
      </c>
      <c r="Z154" s="54" t="s">
        <v>1361</v>
      </c>
      <c r="AA154" s="54" t="s">
        <v>262</v>
      </c>
      <c r="AB154" s="54" t="s">
        <v>1357</v>
      </c>
      <c r="AC154" s="54" t="s">
        <v>262</v>
      </c>
      <c r="AD154" s="54" t="s">
        <v>262</v>
      </c>
      <c r="AE154" s="54" t="s">
        <v>262</v>
      </c>
      <c r="AF154" s="54" t="s">
        <v>262</v>
      </c>
      <c r="AG154" s="54" t="s">
        <v>262</v>
      </c>
      <c r="AH154" s="54" t="s">
        <v>262</v>
      </c>
      <c r="AI154" s="54" t="s">
        <v>262</v>
      </c>
      <c r="AJ154" s="54" t="s">
        <v>247</v>
      </c>
    </row>
    <row r="155" spans="1:36" ht="128.25" hidden="1" x14ac:dyDescent="0.2">
      <c r="B155" s="54" t="s">
        <v>201</v>
      </c>
      <c r="C155" s="72" t="s">
        <v>284</v>
      </c>
      <c r="D155" s="54" t="s">
        <v>474</v>
      </c>
      <c r="E155" s="54" t="s">
        <v>383</v>
      </c>
      <c r="F155" s="54" t="s">
        <v>293</v>
      </c>
      <c r="G155" s="54" t="s">
        <v>262</v>
      </c>
      <c r="H155" s="54" t="s">
        <v>262</v>
      </c>
      <c r="I155" s="54" t="s">
        <v>262</v>
      </c>
      <c r="J155" s="54" t="s">
        <v>262</v>
      </c>
      <c r="K155" s="54" t="s">
        <v>1204</v>
      </c>
      <c r="L155" s="54" t="s">
        <v>1205</v>
      </c>
      <c r="M155" s="64" t="s">
        <v>1206</v>
      </c>
      <c r="N155" s="54" t="s">
        <v>1250</v>
      </c>
      <c r="O155" s="54"/>
      <c r="P155" s="54" t="s">
        <v>0</v>
      </c>
      <c r="Q155" s="65">
        <v>45292</v>
      </c>
      <c r="R155" s="65">
        <v>45641</v>
      </c>
      <c r="S155" s="65" t="s">
        <v>612</v>
      </c>
      <c r="T155" s="58"/>
      <c r="U155" s="54"/>
      <c r="V155" s="54"/>
      <c r="W155" s="54" t="s">
        <v>1372</v>
      </c>
      <c r="X155" s="54" t="s">
        <v>262</v>
      </c>
      <c r="Y155" s="54" t="s">
        <v>262</v>
      </c>
      <c r="Z155" s="54" t="s">
        <v>262</v>
      </c>
      <c r="AA155" s="54" t="s">
        <v>262</v>
      </c>
      <c r="AB155" s="54" t="s">
        <v>1357</v>
      </c>
      <c r="AC155" s="54" t="s">
        <v>262</v>
      </c>
      <c r="AD155" s="54" t="s">
        <v>262</v>
      </c>
      <c r="AE155" s="54" t="s">
        <v>262</v>
      </c>
      <c r="AF155" s="54" t="s">
        <v>262</v>
      </c>
      <c r="AG155" s="54" t="s">
        <v>262</v>
      </c>
      <c r="AH155" s="54" t="s">
        <v>262</v>
      </c>
      <c r="AI155" s="54" t="s">
        <v>262</v>
      </c>
      <c r="AJ155" s="54" t="s">
        <v>268</v>
      </c>
    </row>
    <row r="156" spans="1:36" ht="128.25" hidden="1" x14ac:dyDescent="0.2">
      <c r="B156" s="54" t="s">
        <v>201</v>
      </c>
      <c r="C156" s="72" t="s">
        <v>284</v>
      </c>
      <c r="D156" s="54" t="s">
        <v>474</v>
      </c>
      <c r="E156" s="54" t="s">
        <v>383</v>
      </c>
      <c r="F156" s="54" t="s">
        <v>293</v>
      </c>
      <c r="G156" s="54" t="s">
        <v>262</v>
      </c>
      <c r="H156" s="54" t="s">
        <v>262</v>
      </c>
      <c r="I156" s="54" t="s">
        <v>262</v>
      </c>
      <c r="J156" s="54" t="s">
        <v>262</v>
      </c>
      <c r="K156" s="54" t="s">
        <v>1207</v>
      </c>
      <c r="L156" s="54" t="s">
        <v>1207</v>
      </c>
      <c r="M156" s="54" t="s">
        <v>1208</v>
      </c>
      <c r="N156" s="54" t="s">
        <v>1250</v>
      </c>
      <c r="O156" s="54"/>
      <c r="P156" s="54" t="s">
        <v>0</v>
      </c>
      <c r="Q156" s="65">
        <v>45292</v>
      </c>
      <c r="R156" s="65">
        <v>45641</v>
      </c>
      <c r="S156" s="65" t="s">
        <v>612</v>
      </c>
      <c r="T156" s="58"/>
      <c r="U156" s="54"/>
      <c r="V156" s="62"/>
      <c r="W156" s="54" t="s">
        <v>1372</v>
      </c>
      <c r="X156" s="54" t="s">
        <v>262</v>
      </c>
      <c r="Y156" s="54" t="s">
        <v>262</v>
      </c>
      <c r="Z156" s="54" t="s">
        <v>262</v>
      </c>
      <c r="AA156" s="54" t="s">
        <v>262</v>
      </c>
      <c r="AB156" s="54" t="s">
        <v>1357</v>
      </c>
      <c r="AC156" s="54" t="s">
        <v>262</v>
      </c>
      <c r="AD156" s="54" t="s">
        <v>262</v>
      </c>
      <c r="AE156" s="54" t="s">
        <v>262</v>
      </c>
      <c r="AF156" s="54" t="s">
        <v>262</v>
      </c>
      <c r="AG156" s="54" t="s">
        <v>262</v>
      </c>
      <c r="AH156" s="54" t="s">
        <v>262</v>
      </c>
      <c r="AI156" s="54" t="s">
        <v>262</v>
      </c>
      <c r="AJ156" s="54" t="s">
        <v>268</v>
      </c>
    </row>
    <row r="157" spans="1:36" ht="128.25" hidden="1" x14ac:dyDescent="0.2">
      <c r="B157" s="54" t="s">
        <v>201</v>
      </c>
      <c r="C157" s="72" t="s">
        <v>284</v>
      </c>
      <c r="D157" s="54" t="s">
        <v>474</v>
      </c>
      <c r="E157" s="54" t="s">
        <v>383</v>
      </c>
      <c r="F157" s="54" t="s">
        <v>293</v>
      </c>
      <c r="G157" s="54" t="s">
        <v>262</v>
      </c>
      <c r="H157" s="54" t="s">
        <v>262</v>
      </c>
      <c r="I157" s="54" t="s">
        <v>262</v>
      </c>
      <c r="J157" s="54" t="s">
        <v>262</v>
      </c>
      <c r="K157" s="54" t="s">
        <v>1515</v>
      </c>
      <c r="L157" s="54" t="s">
        <v>1516</v>
      </c>
      <c r="M157" s="64" t="s">
        <v>1517</v>
      </c>
      <c r="N157" s="64" t="s">
        <v>1249</v>
      </c>
      <c r="O157" s="54" t="s">
        <v>836</v>
      </c>
      <c r="P157" s="54" t="s">
        <v>0</v>
      </c>
      <c r="Q157" s="65">
        <v>45323</v>
      </c>
      <c r="R157" s="65">
        <v>45641</v>
      </c>
      <c r="S157" s="65" t="s">
        <v>612</v>
      </c>
      <c r="T157" s="58"/>
      <c r="U157" s="54"/>
      <c r="V157" s="54"/>
      <c r="W157" s="54" t="s">
        <v>302</v>
      </c>
      <c r="X157" s="54" t="s">
        <v>1369</v>
      </c>
      <c r="Y157" s="54" t="s">
        <v>262</v>
      </c>
      <c r="Z157" s="54" t="s">
        <v>262</v>
      </c>
      <c r="AA157" s="54" t="s">
        <v>262</v>
      </c>
      <c r="AB157" s="54" t="s">
        <v>1357</v>
      </c>
      <c r="AC157" s="54" t="s">
        <v>1353</v>
      </c>
      <c r="AD157" s="54" t="s">
        <v>262</v>
      </c>
      <c r="AE157" s="54" t="s">
        <v>262</v>
      </c>
      <c r="AF157" s="54" t="s">
        <v>262</v>
      </c>
      <c r="AG157" s="54" t="s">
        <v>262</v>
      </c>
      <c r="AH157" s="54" t="s">
        <v>262</v>
      </c>
      <c r="AI157" s="54" t="s">
        <v>262</v>
      </c>
      <c r="AJ157" s="54" t="s">
        <v>270</v>
      </c>
    </row>
    <row r="158" spans="1:36" ht="128.25" hidden="1" x14ac:dyDescent="0.2">
      <c r="B158" s="54" t="s">
        <v>201</v>
      </c>
      <c r="C158" s="72" t="s">
        <v>284</v>
      </c>
      <c r="D158" s="54" t="s">
        <v>472</v>
      </c>
      <c r="E158" s="54" t="s">
        <v>366</v>
      </c>
      <c r="F158" s="54" t="s">
        <v>293</v>
      </c>
      <c r="G158" s="54" t="s">
        <v>262</v>
      </c>
      <c r="H158" s="54" t="s">
        <v>351</v>
      </c>
      <c r="I158" s="54" t="s">
        <v>262</v>
      </c>
      <c r="J158" s="54" t="s">
        <v>262</v>
      </c>
      <c r="K158" s="54" t="s">
        <v>833</v>
      </c>
      <c r="L158" s="54" t="s">
        <v>834</v>
      </c>
      <c r="M158" s="64" t="s">
        <v>835</v>
      </c>
      <c r="N158" s="54" t="s">
        <v>836</v>
      </c>
      <c r="O158" s="54" t="s">
        <v>837</v>
      </c>
      <c r="P158" s="54" t="s">
        <v>0</v>
      </c>
      <c r="Q158" s="67">
        <v>45292</v>
      </c>
      <c r="R158" s="67">
        <v>45473</v>
      </c>
      <c r="S158" s="67" t="s">
        <v>612</v>
      </c>
      <c r="T158" s="57"/>
      <c r="U158" s="54"/>
      <c r="V158" s="64">
        <v>50</v>
      </c>
      <c r="W158" s="54" t="s">
        <v>1358</v>
      </c>
      <c r="X158" s="54" t="s">
        <v>1360</v>
      </c>
      <c r="Y158" s="54" t="s">
        <v>302</v>
      </c>
      <c r="Z158" s="54" t="s">
        <v>262</v>
      </c>
      <c r="AA158" s="54" t="s">
        <v>262</v>
      </c>
      <c r="AB158" s="54" t="s">
        <v>1240</v>
      </c>
      <c r="AC158" s="54" t="s">
        <v>262</v>
      </c>
      <c r="AD158" s="54" t="s">
        <v>262</v>
      </c>
      <c r="AE158" s="54" t="s">
        <v>262</v>
      </c>
      <c r="AF158" s="54" t="s">
        <v>262</v>
      </c>
      <c r="AG158" s="54" t="s">
        <v>262</v>
      </c>
      <c r="AH158" s="54" t="s">
        <v>262</v>
      </c>
      <c r="AI158" s="54" t="s">
        <v>262</v>
      </c>
      <c r="AJ158" s="54" t="s">
        <v>270</v>
      </c>
    </row>
    <row r="159" spans="1:36" ht="128.25" hidden="1" x14ac:dyDescent="0.2">
      <c r="B159" s="54" t="s">
        <v>201</v>
      </c>
      <c r="C159" s="72" t="s">
        <v>284</v>
      </c>
      <c r="D159" s="54" t="s">
        <v>472</v>
      </c>
      <c r="E159" s="54" t="s">
        <v>366</v>
      </c>
      <c r="F159" s="54" t="s">
        <v>293</v>
      </c>
      <c r="G159" s="54" t="s">
        <v>262</v>
      </c>
      <c r="H159" s="54" t="s">
        <v>351</v>
      </c>
      <c r="I159" s="54" t="s">
        <v>262</v>
      </c>
      <c r="J159" s="54" t="s">
        <v>262</v>
      </c>
      <c r="K159" s="54" t="s">
        <v>838</v>
      </c>
      <c r="L159" s="54" t="s">
        <v>839</v>
      </c>
      <c r="M159" s="64" t="s">
        <v>840</v>
      </c>
      <c r="N159" s="54" t="s">
        <v>836</v>
      </c>
      <c r="O159" s="54" t="s">
        <v>837</v>
      </c>
      <c r="P159" s="54" t="s">
        <v>0</v>
      </c>
      <c r="Q159" s="67">
        <v>45292</v>
      </c>
      <c r="R159" s="67">
        <v>45473</v>
      </c>
      <c r="S159" s="67" t="s">
        <v>612</v>
      </c>
      <c r="T159" s="57"/>
      <c r="U159" s="54"/>
      <c r="V159" s="64">
        <v>50</v>
      </c>
      <c r="W159" s="54" t="s">
        <v>1358</v>
      </c>
      <c r="X159" s="54" t="s">
        <v>1360</v>
      </c>
      <c r="Y159" s="54" t="s">
        <v>302</v>
      </c>
      <c r="Z159" s="54" t="s">
        <v>262</v>
      </c>
      <c r="AA159" s="54" t="s">
        <v>262</v>
      </c>
      <c r="AB159" s="54" t="s">
        <v>1240</v>
      </c>
      <c r="AC159" s="54" t="s">
        <v>262</v>
      </c>
      <c r="AD159" s="54" t="s">
        <v>262</v>
      </c>
      <c r="AE159" s="54" t="s">
        <v>262</v>
      </c>
      <c r="AF159" s="54" t="s">
        <v>262</v>
      </c>
      <c r="AG159" s="54" t="s">
        <v>262</v>
      </c>
      <c r="AH159" s="54" t="s">
        <v>262</v>
      </c>
      <c r="AI159" s="54" t="s">
        <v>262</v>
      </c>
      <c r="AJ159" s="54" t="s">
        <v>270</v>
      </c>
    </row>
    <row r="160" spans="1:36" ht="128.25" hidden="1" x14ac:dyDescent="0.2">
      <c r="B160" s="54" t="s">
        <v>201</v>
      </c>
      <c r="C160" s="72" t="s">
        <v>284</v>
      </c>
      <c r="D160" s="54" t="s">
        <v>472</v>
      </c>
      <c r="E160" s="54" t="s">
        <v>376</v>
      </c>
      <c r="F160" s="54" t="s">
        <v>293</v>
      </c>
      <c r="G160" s="54" t="s">
        <v>262</v>
      </c>
      <c r="H160" s="54" t="s">
        <v>351</v>
      </c>
      <c r="I160" s="54" t="s">
        <v>262</v>
      </c>
      <c r="J160" s="54" t="s">
        <v>262</v>
      </c>
      <c r="K160" s="54" t="s">
        <v>841</v>
      </c>
      <c r="L160" s="54" t="s">
        <v>842</v>
      </c>
      <c r="M160" s="64" t="s">
        <v>843</v>
      </c>
      <c r="N160" s="54" t="s">
        <v>836</v>
      </c>
      <c r="O160" s="54" t="s">
        <v>837</v>
      </c>
      <c r="P160" s="54" t="s">
        <v>0</v>
      </c>
      <c r="Q160" s="67">
        <v>45474</v>
      </c>
      <c r="R160" s="67">
        <v>45641</v>
      </c>
      <c r="S160" s="67" t="s">
        <v>612</v>
      </c>
      <c r="T160" s="57"/>
      <c r="U160" s="54"/>
      <c r="V160" s="64">
        <v>40</v>
      </c>
      <c r="W160" s="54" t="s">
        <v>1358</v>
      </c>
      <c r="X160" s="54" t="s">
        <v>1360</v>
      </c>
      <c r="Y160" s="54" t="s">
        <v>302</v>
      </c>
      <c r="Z160" s="54" t="s">
        <v>262</v>
      </c>
      <c r="AA160" s="54" t="s">
        <v>262</v>
      </c>
      <c r="AB160" s="54" t="s">
        <v>1240</v>
      </c>
      <c r="AC160" s="54" t="s">
        <v>262</v>
      </c>
      <c r="AD160" s="54" t="s">
        <v>262</v>
      </c>
      <c r="AE160" s="54" t="s">
        <v>262</v>
      </c>
      <c r="AF160" s="54" t="s">
        <v>262</v>
      </c>
      <c r="AG160" s="54" t="s">
        <v>262</v>
      </c>
      <c r="AH160" s="54" t="s">
        <v>262</v>
      </c>
      <c r="AI160" s="54" t="s">
        <v>262</v>
      </c>
      <c r="AJ160" s="54" t="s">
        <v>270</v>
      </c>
    </row>
    <row r="161" spans="1:36" ht="128.25" hidden="1" x14ac:dyDescent="0.2">
      <c r="B161" s="54" t="s">
        <v>201</v>
      </c>
      <c r="C161" s="72" t="s">
        <v>284</v>
      </c>
      <c r="D161" s="54" t="s">
        <v>472</v>
      </c>
      <c r="E161" s="54" t="s">
        <v>376</v>
      </c>
      <c r="F161" s="54" t="s">
        <v>293</v>
      </c>
      <c r="G161" s="54" t="s">
        <v>262</v>
      </c>
      <c r="H161" s="54" t="s">
        <v>351</v>
      </c>
      <c r="I161" s="54" t="s">
        <v>262</v>
      </c>
      <c r="J161" s="54" t="s">
        <v>262</v>
      </c>
      <c r="K161" s="54" t="s">
        <v>844</v>
      </c>
      <c r="L161" s="54" t="s">
        <v>845</v>
      </c>
      <c r="M161" s="64" t="s">
        <v>846</v>
      </c>
      <c r="N161" s="54" t="s">
        <v>836</v>
      </c>
      <c r="O161" s="54" t="s">
        <v>837</v>
      </c>
      <c r="P161" s="54" t="s">
        <v>0</v>
      </c>
      <c r="Q161" s="67">
        <v>45474</v>
      </c>
      <c r="R161" s="67">
        <v>45641</v>
      </c>
      <c r="S161" s="67" t="s">
        <v>612</v>
      </c>
      <c r="T161" s="57"/>
      <c r="U161" s="54"/>
      <c r="V161" s="64">
        <v>30</v>
      </c>
      <c r="W161" s="54" t="s">
        <v>1358</v>
      </c>
      <c r="X161" s="54" t="s">
        <v>1360</v>
      </c>
      <c r="Y161" s="54" t="s">
        <v>302</v>
      </c>
      <c r="Z161" s="54" t="s">
        <v>262</v>
      </c>
      <c r="AA161" s="54" t="s">
        <v>262</v>
      </c>
      <c r="AB161" s="54" t="s">
        <v>1240</v>
      </c>
      <c r="AC161" s="54" t="s">
        <v>262</v>
      </c>
      <c r="AD161" s="54" t="s">
        <v>262</v>
      </c>
      <c r="AE161" s="54" t="s">
        <v>262</v>
      </c>
      <c r="AF161" s="54" t="s">
        <v>262</v>
      </c>
      <c r="AG161" s="54" t="s">
        <v>262</v>
      </c>
      <c r="AH161" s="54" t="s">
        <v>262</v>
      </c>
      <c r="AI161" s="54" t="s">
        <v>262</v>
      </c>
      <c r="AJ161" s="54" t="s">
        <v>270</v>
      </c>
    </row>
    <row r="162" spans="1:36" ht="128.25" hidden="1" x14ac:dyDescent="0.2">
      <c r="B162" s="54" t="s">
        <v>201</v>
      </c>
      <c r="C162" s="72" t="s">
        <v>284</v>
      </c>
      <c r="D162" s="54" t="s">
        <v>472</v>
      </c>
      <c r="E162" s="54" t="s">
        <v>376</v>
      </c>
      <c r="F162" s="54" t="s">
        <v>293</v>
      </c>
      <c r="G162" s="54" t="s">
        <v>262</v>
      </c>
      <c r="H162" s="54" t="s">
        <v>351</v>
      </c>
      <c r="I162" s="54" t="s">
        <v>262</v>
      </c>
      <c r="J162" s="54" t="s">
        <v>262</v>
      </c>
      <c r="K162" s="54" t="s">
        <v>847</v>
      </c>
      <c r="L162" s="54" t="s">
        <v>848</v>
      </c>
      <c r="M162" s="64" t="s">
        <v>849</v>
      </c>
      <c r="N162" s="54" t="s">
        <v>836</v>
      </c>
      <c r="O162" s="54" t="s">
        <v>837</v>
      </c>
      <c r="P162" s="54" t="s">
        <v>0</v>
      </c>
      <c r="Q162" s="67">
        <v>45474</v>
      </c>
      <c r="R162" s="67">
        <v>45641</v>
      </c>
      <c r="S162" s="67" t="s">
        <v>612</v>
      </c>
      <c r="T162" s="57"/>
      <c r="U162" s="54"/>
      <c r="V162" s="64">
        <v>30</v>
      </c>
      <c r="W162" s="54" t="s">
        <v>1358</v>
      </c>
      <c r="X162" s="54" t="s">
        <v>1360</v>
      </c>
      <c r="Y162" s="54" t="s">
        <v>302</v>
      </c>
      <c r="Z162" s="54" t="s">
        <v>262</v>
      </c>
      <c r="AA162" s="54" t="s">
        <v>262</v>
      </c>
      <c r="AB162" s="54" t="s">
        <v>1240</v>
      </c>
      <c r="AC162" s="54" t="s">
        <v>262</v>
      </c>
      <c r="AD162" s="54" t="s">
        <v>262</v>
      </c>
      <c r="AE162" s="54" t="s">
        <v>262</v>
      </c>
      <c r="AF162" s="54" t="s">
        <v>262</v>
      </c>
      <c r="AG162" s="54" t="s">
        <v>262</v>
      </c>
      <c r="AH162" s="54" t="s">
        <v>262</v>
      </c>
      <c r="AI162" s="54" t="s">
        <v>262</v>
      </c>
      <c r="AJ162" s="54" t="s">
        <v>270</v>
      </c>
    </row>
    <row r="163" spans="1:36" ht="171" hidden="1" x14ac:dyDescent="0.2">
      <c r="B163" s="54" t="s">
        <v>201</v>
      </c>
      <c r="C163" s="72" t="s">
        <v>502</v>
      </c>
      <c r="D163" s="54" t="s">
        <v>479</v>
      </c>
      <c r="E163" s="54" t="s">
        <v>396</v>
      </c>
      <c r="F163" s="54" t="s">
        <v>358</v>
      </c>
      <c r="G163" s="54" t="s">
        <v>350</v>
      </c>
      <c r="H163" s="54" t="s">
        <v>500</v>
      </c>
      <c r="I163" s="54" t="s">
        <v>262</v>
      </c>
      <c r="J163" s="54" t="s">
        <v>262</v>
      </c>
      <c r="K163" s="73" t="s">
        <v>910</v>
      </c>
      <c r="L163" s="73" t="s">
        <v>1518</v>
      </c>
      <c r="M163" s="64" t="s">
        <v>911</v>
      </c>
      <c r="N163" s="54" t="s">
        <v>912</v>
      </c>
      <c r="O163" s="96" t="s">
        <v>913</v>
      </c>
      <c r="P163" s="54" t="s">
        <v>0</v>
      </c>
      <c r="Q163" s="65">
        <v>45474</v>
      </c>
      <c r="R163" s="65">
        <v>45641</v>
      </c>
      <c r="S163" s="65" t="s">
        <v>612</v>
      </c>
      <c r="T163" s="58"/>
      <c r="U163" s="54"/>
      <c r="V163" s="71">
        <v>0.2</v>
      </c>
      <c r="W163" s="54" t="s">
        <v>1368</v>
      </c>
      <c r="X163" s="54" t="s">
        <v>1360</v>
      </c>
      <c r="Y163" s="54" t="s">
        <v>311</v>
      </c>
      <c r="Z163" s="79" t="s">
        <v>262</v>
      </c>
      <c r="AA163" s="79" t="s">
        <v>262</v>
      </c>
      <c r="AB163" s="54" t="s">
        <v>1247</v>
      </c>
      <c r="AC163" s="54" t="s">
        <v>262</v>
      </c>
      <c r="AD163" s="54" t="s">
        <v>262</v>
      </c>
      <c r="AE163" s="54" t="s">
        <v>262</v>
      </c>
      <c r="AF163" s="54" t="s">
        <v>262</v>
      </c>
      <c r="AG163" s="54" t="s">
        <v>262</v>
      </c>
      <c r="AH163" s="54" t="s">
        <v>262</v>
      </c>
      <c r="AI163" s="54" t="s">
        <v>262</v>
      </c>
      <c r="AJ163" s="54" t="s">
        <v>261</v>
      </c>
    </row>
    <row r="164" spans="1:36" ht="199.5" hidden="1" x14ac:dyDescent="0.2">
      <c r="B164" s="54" t="s">
        <v>201</v>
      </c>
      <c r="C164" s="72" t="s">
        <v>502</v>
      </c>
      <c r="D164" s="54" t="s">
        <v>479</v>
      </c>
      <c r="E164" s="54" t="s">
        <v>396</v>
      </c>
      <c r="F164" s="54" t="s">
        <v>358</v>
      </c>
      <c r="G164" s="54" t="s">
        <v>350</v>
      </c>
      <c r="H164" s="54" t="s">
        <v>500</v>
      </c>
      <c r="I164" s="54" t="s">
        <v>262</v>
      </c>
      <c r="J164" s="54" t="s">
        <v>262</v>
      </c>
      <c r="K164" s="73" t="s">
        <v>914</v>
      </c>
      <c r="L164" s="77" t="s">
        <v>915</v>
      </c>
      <c r="M164" s="73" t="s">
        <v>916</v>
      </c>
      <c r="N164" s="54" t="s">
        <v>912</v>
      </c>
      <c r="O164" s="96" t="s">
        <v>913</v>
      </c>
      <c r="P164" s="54" t="s">
        <v>0</v>
      </c>
      <c r="Q164" s="65">
        <v>45474</v>
      </c>
      <c r="R164" s="65">
        <v>45641</v>
      </c>
      <c r="S164" s="65" t="s">
        <v>612</v>
      </c>
      <c r="T164" s="58"/>
      <c r="U164" s="54"/>
      <c r="V164" s="71">
        <v>0.4</v>
      </c>
      <c r="W164" s="54" t="s">
        <v>1368</v>
      </c>
      <c r="X164" s="54" t="s">
        <v>1360</v>
      </c>
      <c r="Y164" s="54" t="s">
        <v>311</v>
      </c>
      <c r="Z164" s="79" t="s">
        <v>262</v>
      </c>
      <c r="AA164" s="79" t="s">
        <v>262</v>
      </c>
      <c r="AB164" s="54" t="s">
        <v>1240</v>
      </c>
      <c r="AC164" s="54" t="s">
        <v>262</v>
      </c>
      <c r="AD164" s="54" t="s">
        <v>262</v>
      </c>
      <c r="AE164" s="54" t="s">
        <v>262</v>
      </c>
      <c r="AF164" s="54" t="s">
        <v>262</v>
      </c>
      <c r="AG164" s="54" t="s">
        <v>262</v>
      </c>
      <c r="AH164" s="54" t="s">
        <v>262</v>
      </c>
      <c r="AI164" s="54" t="s">
        <v>262</v>
      </c>
      <c r="AJ164" s="54" t="s">
        <v>261</v>
      </c>
    </row>
    <row r="165" spans="1:36" ht="171" hidden="1" x14ac:dyDescent="0.2">
      <c r="B165" s="54" t="s">
        <v>201</v>
      </c>
      <c r="C165" s="72" t="s">
        <v>502</v>
      </c>
      <c r="D165" s="54" t="s">
        <v>479</v>
      </c>
      <c r="E165" s="54" t="s">
        <v>396</v>
      </c>
      <c r="F165" s="54" t="s">
        <v>358</v>
      </c>
      <c r="G165" s="54" t="s">
        <v>350</v>
      </c>
      <c r="H165" s="54" t="s">
        <v>500</v>
      </c>
      <c r="I165" s="54" t="s">
        <v>262</v>
      </c>
      <c r="J165" s="54" t="s">
        <v>262</v>
      </c>
      <c r="K165" s="73" t="s">
        <v>917</v>
      </c>
      <c r="L165" s="73" t="s">
        <v>918</v>
      </c>
      <c r="M165" s="64" t="s">
        <v>919</v>
      </c>
      <c r="N165" s="54" t="s">
        <v>912</v>
      </c>
      <c r="O165" s="96" t="s">
        <v>913</v>
      </c>
      <c r="P165" s="54" t="s">
        <v>0</v>
      </c>
      <c r="Q165" s="65">
        <v>45474</v>
      </c>
      <c r="R165" s="65">
        <v>45641</v>
      </c>
      <c r="S165" s="65" t="s">
        <v>612</v>
      </c>
      <c r="T165" s="58"/>
      <c r="U165" s="54"/>
      <c r="V165" s="71">
        <v>0.4</v>
      </c>
      <c r="W165" s="54" t="s">
        <v>1368</v>
      </c>
      <c r="X165" s="54" t="s">
        <v>1360</v>
      </c>
      <c r="Y165" s="54" t="s">
        <v>311</v>
      </c>
      <c r="Z165" s="79" t="s">
        <v>262</v>
      </c>
      <c r="AA165" s="79" t="s">
        <v>262</v>
      </c>
      <c r="AB165" s="54" t="s">
        <v>1240</v>
      </c>
      <c r="AC165" s="54" t="s">
        <v>262</v>
      </c>
      <c r="AD165" s="54" t="s">
        <v>262</v>
      </c>
      <c r="AE165" s="54" t="s">
        <v>262</v>
      </c>
      <c r="AF165" s="54" t="s">
        <v>262</v>
      </c>
      <c r="AG165" s="54" t="s">
        <v>262</v>
      </c>
      <c r="AH165" s="54" t="s">
        <v>262</v>
      </c>
      <c r="AI165" s="54" t="s">
        <v>262</v>
      </c>
      <c r="AJ165" s="54" t="s">
        <v>261</v>
      </c>
    </row>
    <row r="166" spans="1:36" ht="171" hidden="1" x14ac:dyDescent="0.2">
      <c r="B166" s="54" t="s">
        <v>201</v>
      </c>
      <c r="C166" s="72" t="s">
        <v>502</v>
      </c>
      <c r="D166" s="54" t="s">
        <v>479</v>
      </c>
      <c r="E166" s="54" t="s">
        <v>396</v>
      </c>
      <c r="F166" s="54" t="s">
        <v>293</v>
      </c>
      <c r="G166" s="54" t="s">
        <v>350</v>
      </c>
      <c r="H166" s="54" t="s">
        <v>500</v>
      </c>
      <c r="I166" s="54" t="s">
        <v>262</v>
      </c>
      <c r="J166" s="54" t="s">
        <v>262</v>
      </c>
      <c r="K166" s="73" t="s">
        <v>932</v>
      </c>
      <c r="L166" s="73" t="s">
        <v>1519</v>
      </c>
      <c r="M166" s="64" t="s">
        <v>933</v>
      </c>
      <c r="N166" s="54" t="s">
        <v>912</v>
      </c>
      <c r="O166" s="96" t="s">
        <v>913</v>
      </c>
      <c r="P166" s="54" t="s">
        <v>0</v>
      </c>
      <c r="Q166" s="65">
        <v>45474</v>
      </c>
      <c r="R166" s="65">
        <v>45641</v>
      </c>
      <c r="S166" s="65" t="s">
        <v>612</v>
      </c>
      <c r="T166" s="58"/>
      <c r="U166" s="54"/>
      <c r="V166" s="54">
        <v>10</v>
      </c>
      <c r="W166" s="54" t="s">
        <v>1368</v>
      </c>
      <c r="X166" s="54" t="s">
        <v>1360</v>
      </c>
      <c r="Y166" s="54" t="s">
        <v>311</v>
      </c>
      <c r="Z166" s="79" t="s">
        <v>262</v>
      </c>
      <c r="AA166" s="79" t="s">
        <v>262</v>
      </c>
      <c r="AB166" s="54" t="s">
        <v>1240</v>
      </c>
      <c r="AC166" s="54" t="s">
        <v>262</v>
      </c>
      <c r="AD166" s="54" t="s">
        <v>262</v>
      </c>
      <c r="AE166" s="54" t="s">
        <v>262</v>
      </c>
      <c r="AF166" s="54" t="s">
        <v>262</v>
      </c>
      <c r="AG166" s="54" t="s">
        <v>262</v>
      </c>
      <c r="AH166" s="54" t="s">
        <v>262</v>
      </c>
      <c r="AI166" s="54" t="s">
        <v>262</v>
      </c>
      <c r="AJ166" s="54" t="s">
        <v>261</v>
      </c>
    </row>
    <row r="167" spans="1:36" ht="171" hidden="1" x14ac:dyDescent="0.2">
      <c r="B167" s="54" t="s">
        <v>201</v>
      </c>
      <c r="C167" s="72" t="s">
        <v>502</v>
      </c>
      <c r="D167" s="54" t="s">
        <v>479</v>
      </c>
      <c r="E167" s="54" t="s">
        <v>396</v>
      </c>
      <c r="F167" s="54" t="s">
        <v>358</v>
      </c>
      <c r="G167" s="54" t="s">
        <v>350</v>
      </c>
      <c r="H167" s="54" t="s">
        <v>500</v>
      </c>
      <c r="I167" s="54" t="s">
        <v>262</v>
      </c>
      <c r="J167" s="54" t="s">
        <v>262</v>
      </c>
      <c r="K167" s="54" t="s">
        <v>992</v>
      </c>
      <c r="L167" s="54" t="s">
        <v>993</v>
      </c>
      <c r="M167" s="64" t="s">
        <v>994</v>
      </c>
      <c r="N167" s="54" t="s">
        <v>1254</v>
      </c>
      <c r="O167" s="54"/>
      <c r="P167" s="54" t="s">
        <v>1221</v>
      </c>
      <c r="Q167" s="65">
        <v>45292</v>
      </c>
      <c r="R167" s="65">
        <v>45641</v>
      </c>
      <c r="S167" s="65" t="s">
        <v>612</v>
      </c>
      <c r="T167" s="54"/>
      <c r="U167" s="54"/>
      <c r="V167" s="54">
        <v>100</v>
      </c>
      <c r="W167" s="54" t="s">
        <v>311</v>
      </c>
      <c r="X167" s="54" t="s">
        <v>1366</v>
      </c>
      <c r="Y167" s="54" t="s">
        <v>262</v>
      </c>
      <c r="Z167" s="54" t="s">
        <v>262</v>
      </c>
      <c r="AA167" s="54" t="s">
        <v>262</v>
      </c>
      <c r="AB167" s="54" t="s">
        <v>1240</v>
      </c>
      <c r="AC167" s="54" t="s">
        <v>262</v>
      </c>
      <c r="AD167" s="54" t="s">
        <v>262</v>
      </c>
      <c r="AE167" s="54" t="s">
        <v>262</v>
      </c>
      <c r="AF167" s="54" t="s">
        <v>262</v>
      </c>
      <c r="AG167" s="54" t="s">
        <v>262</v>
      </c>
      <c r="AH167" s="54" t="s">
        <v>262</v>
      </c>
      <c r="AI167" s="54" t="s">
        <v>262</v>
      </c>
      <c r="AJ167" s="54" t="s">
        <v>215</v>
      </c>
    </row>
    <row r="168" spans="1:36" s="189" customFormat="1" ht="185.25" x14ac:dyDescent="0.2">
      <c r="A168" s="25"/>
      <c r="B168" s="193" t="s">
        <v>201</v>
      </c>
      <c r="C168" s="180" t="s">
        <v>502</v>
      </c>
      <c r="D168" s="193" t="s">
        <v>691</v>
      </c>
      <c r="E168" s="193" t="s">
        <v>396</v>
      </c>
      <c r="F168" s="192" t="s">
        <v>358</v>
      </c>
      <c r="G168" s="179" t="s">
        <v>350</v>
      </c>
      <c r="H168" s="179" t="s">
        <v>500</v>
      </c>
      <c r="I168" s="179" t="s">
        <v>262</v>
      </c>
      <c r="J168" s="179" t="s">
        <v>262</v>
      </c>
      <c r="K168" s="193" t="s">
        <v>692</v>
      </c>
      <c r="L168" s="194" t="s">
        <v>693</v>
      </c>
      <c r="M168" s="193" t="s">
        <v>694</v>
      </c>
      <c r="N168" s="192" t="s">
        <v>1253</v>
      </c>
      <c r="O168" s="192" t="s">
        <v>1301</v>
      </c>
      <c r="P168" s="192" t="s">
        <v>99</v>
      </c>
      <c r="Q168" s="195">
        <v>45381</v>
      </c>
      <c r="R168" s="195">
        <v>45657</v>
      </c>
      <c r="S168" s="192" t="s">
        <v>1375</v>
      </c>
      <c r="T168" s="56" t="s">
        <v>613</v>
      </c>
      <c r="U168" s="56" t="s">
        <v>613</v>
      </c>
      <c r="V168" s="82" t="s">
        <v>695</v>
      </c>
      <c r="W168" s="192" t="s">
        <v>1367</v>
      </c>
      <c r="X168" s="192" t="s">
        <v>1370</v>
      </c>
      <c r="Y168" s="192" t="s">
        <v>262</v>
      </c>
      <c r="Z168" s="192" t="s">
        <v>262</v>
      </c>
      <c r="AA168" s="192" t="s">
        <v>262</v>
      </c>
      <c r="AB168" s="192" t="s">
        <v>325</v>
      </c>
      <c r="AC168" s="179" t="s">
        <v>322</v>
      </c>
      <c r="AD168" s="179" t="s">
        <v>1357</v>
      </c>
      <c r="AE168" s="179" t="s">
        <v>262</v>
      </c>
      <c r="AF168" s="179" t="s">
        <v>262</v>
      </c>
      <c r="AG168" s="179" t="s">
        <v>262</v>
      </c>
      <c r="AH168" s="196" t="s">
        <v>209</v>
      </c>
      <c r="AI168" s="196" t="s">
        <v>242</v>
      </c>
      <c r="AJ168" s="193" t="s">
        <v>237</v>
      </c>
    </row>
    <row r="169" spans="1:36" ht="185.25" hidden="1" x14ac:dyDescent="0.2">
      <c r="B169" s="54" t="s">
        <v>201</v>
      </c>
      <c r="C169" s="72" t="s">
        <v>502</v>
      </c>
      <c r="D169" s="54" t="s">
        <v>479</v>
      </c>
      <c r="E169" s="54" t="s">
        <v>396</v>
      </c>
      <c r="F169" s="54" t="s">
        <v>358</v>
      </c>
      <c r="G169" s="54" t="s">
        <v>350</v>
      </c>
      <c r="H169" s="54" t="s">
        <v>500</v>
      </c>
      <c r="I169" s="54" t="s">
        <v>262</v>
      </c>
      <c r="J169" s="54" t="s">
        <v>262</v>
      </c>
      <c r="K169" s="54" t="s">
        <v>1218</v>
      </c>
      <c r="L169" s="54" t="s">
        <v>1218</v>
      </c>
      <c r="M169" s="54" t="s">
        <v>1219</v>
      </c>
      <c r="N169" s="54" t="s">
        <v>1289</v>
      </c>
      <c r="O169" s="96" t="s">
        <v>1235</v>
      </c>
      <c r="P169" s="54" t="s">
        <v>1221</v>
      </c>
      <c r="Q169" s="65">
        <v>45323</v>
      </c>
      <c r="R169" s="69">
        <v>45626</v>
      </c>
      <c r="S169" s="65" t="s">
        <v>262</v>
      </c>
      <c r="T169" s="58"/>
      <c r="U169" s="54"/>
      <c r="V169" s="54"/>
      <c r="W169" s="54" t="s">
        <v>311</v>
      </c>
      <c r="X169" s="54" t="s">
        <v>1367</v>
      </c>
      <c r="Y169" s="54" t="s">
        <v>262</v>
      </c>
      <c r="Z169" s="54" t="s">
        <v>262</v>
      </c>
      <c r="AA169" s="54" t="s">
        <v>262</v>
      </c>
      <c r="AB169" s="54" t="s">
        <v>1357</v>
      </c>
      <c r="AC169" s="54" t="s">
        <v>262</v>
      </c>
      <c r="AD169" s="54" t="s">
        <v>262</v>
      </c>
      <c r="AE169" s="54" t="s">
        <v>262</v>
      </c>
      <c r="AF169" s="54" t="s">
        <v>262</v>
      </c>
      <c r="AG169" s="54" t="s">
        <v>262</v>
      </c>
      <c r="AH169" s="54" t="s">
        <v>209</v>
      </c>
      <c r="AI169" s="54" t="s">
        <v>242</v>
      </c>
      <c r="AJ169" s="54" t="s">
        <v>215</v>
      </c>
    </row>
    <row r="170" spans="1:36" ht="171" hidden="1" x14ac:dyDescent="0.2">
      <c r="B170" s="54" t="s">
        <v>201</v>
      </c>
      <c r="C170" s="72" t="s">
        <v>502</v>
      </c>
      <c r="D170" s="54" t="s">
        <v>479</v>
      </c>
      <c r="E170" s="54" t="s">
        <v>396</v>
      </c>
      <c r="F170" s="54" t="s">
        <v>358</v>
      </c>
      <c r="G170" s="54" t="s">
        <v>350</v>
      </c>
      <c r="H170" s="54" t="s">
        <v>500</v>
      </c>
      <c r="I170" s="54" t="s">
        <v>262</v>
      </c>
      <c r="J170" s="54" t="s">
        <v>262</v>
      </c>
      <c r="K170" s="54" t="s">
        <v>1220</v>
      </c>
      <c r="L170" s="54" t="s">
        <v>1220</v>
      </c>
      <c r="M170" s="54" t="s">
        <v>1236</v>
      </c>
      <c r="N170" s="96" t="s">
        <v>1237</v>
      </c>
      <c r="O170" s="54" t="s">
        <v>1347</v>
      </c>
      <c r="P170" s="54" t="s">
        <v>1221</v>
      </c>
      <c r="Q170" s="65">
        <v>45323</v>
      </c>
      <c r="R170" s="69">
        <v>45626</v>
      </c>
      <c r="S170" s="65" t="s">
        <v>612</v>
      </c>
      <c r="T170" s="58"/>
      <c r="U170" s="54"/>
      <c r="V170" s="54"/>
      <c r="W170" s="54" t="s">
        <v>311</v>
      </c>
      <c r="X170" s="54" t="s">
        <v>1367</v>
      </c>
      <c r="Y170" s="54" t="s">
        <v>262</v>
      </c>
      <c r="Z170" s="54" t="s">
        <v>262</v>
      </c>
      <c r="AA170" s="54" t="s">
        <v>262</v>
      </c>
      <c r="AB170" s="54" t="s">
        <v>1357</v>
      </c>
      <c r="AC170" s="54" t="s">
        <v>262</v>
      </c>
      <c r="AD170" s="54" t="s">
        <v>262</v>
      </c>
      <c r="AE170" s="54" t="s">
        <v>262</v>
      </c>
      <c r="AF170" s="54" t="s">
        <v>262</v>
      </c>
      <c r="AG170" s="54" t="s">
        <v>262</v>
      </c>
      <c r="AH170" s="54" t="s">
        <v>209</v>
      </c>
      <c r="AI170" s="54" t="s">
        <v>242</v>
      </c>
      <c r="AJ170" s="54" t="s">
        <v>215</v>
      </c>
    </row>
    <row r="171" spans="1:36" s="189" customFormat="1" ht="185.25" x14ac:dyDescent="0.2">
      <c r="A171" s="25"/>
      <c r="B171" s="179" t="s">
        <v>201</v>
      </c>
      <c r="C171" s="180" t="s">
        <v>502</v>
      </c>
      <c r="D171" s="179" t="s">
        <v>477</v>
      </c>
      <c r="E171" s="179" t="s">
        <v>371</v>
      </c>
      <c r="F171" s="179" t="s">
        <v>358</v>
      </c>
      <c r="G171" s="179" t="s">
        <v>350</v>
      </c>
      <c r="H171" s="179" t="s">
        <v>500</v>
      </c>
      <c r="I171" s="179" t="s">
        <v>262</v>
      </c>
      <c r="J171" s="179" t="s">
        <v>262</v>
      </c>
      <c r="K171" s="179" t="s">
        <v>939</v>
      </c>
      <c r="L171" s="179" t="s">
        <v>940</v>
      </c>
      <c r="M171" s="181" t="s">
        <v>941</v>
      </c>
      <c r="N171" s="191" t="s">
        <v>942</v>
      </c>
      <c r="O171" s="191" t="s">
        <v>943</v>
      </c>
      <c r="P171" s="179" t="s">
        <v>262</v>
      </c>
      <c r="Q171" s="197">
        <v>45323</v>
      </c>
      <c r="R171" s="197">
        <v>45443</v>
      </c>
      <c r="S171" s="182" t="s">
        <v>262</v>
      </c>
      <c r="T171" s="57"/>
      <c r="U171" s="179"/>
      <c r="V171" s="66">
        <v>0.3</v>
      </c>
      <c r="W171" s="179" t="s">
        <v>1361</v>
      </c>
      <c r="X171" s="179" t="s">
        <v>1360</v>
      </c>
      <c r="Y171" s="179" t="s">
        <v>302</v>
      </c>
      <c r="Z171" s="179" t="s">
        <v>262</v>
      </c>
      <c r="AA171" s="179" t="s">
        <v>262</v>
      </c>
      <c r="AB171" s="179" t="s">
        <v>325</v>
      </c>
      <c r="AC171" s="179" t="s">
        <v>262</v>
      </c>
      <c r="AD171" s="179" t="s">
        <v>262</v>
      </c>
      <c r="AE171" s="179" t="s">
        <v>262</v>
      </c>
      <c r="AF171" s="179" t="s">
        <v>262</v>
      </c>
      <c r="AG171" s="179" t="s">
        <v>262</v>
      </c>
      <c r="AH171" s="179" t="s">
        <v>212</v>
      </c>
      <c r="AI171" s="179" t="s">
        <v>245</v>
      </c>
      <c r="AJ171" s="179" t="s">
        <v>272</v>
      </c>
    </row>
    <row r="172" spans="1:36" s="189" customFormat="1" ht="185.25" x14ac:dyDescent="0.2">
      <c r="A172" s="25"/>
      <c r="B172" s="179" t="s">
        <v>201</v>
      </c>
      <c r="C172" s="180" t="s">
        <v>502</v>
      </c>
      <c r="D172" s="179" t="s">
        <v>477</v>
      </c>
      <c r="E172" s="179" t="s">
        <v>371</v>
      </c>
      <c r="F172" s="179" t="s">
        <v>358</v>
      </c>
      <c r="G172" s="179" t="s">
        <v>350</v>
      </c>
      <c r="H172" s="179" t="s">
        <v>500</v>
      </c>
      <c r="I172" s="179" t="s">
        <v>262</v>
      </c>
      <c r="J172" s="179" t="s">
        <v>262</v>
      </c>
      <c r="K172" s="179" t="s">
        <v>944</v>
      </c>
      <c r="L172" s="179" t="s">
        <v>945</v>
      </c>
      <c r="M172" s="181" t="s">
        <v>946</v>
      </c>
      <c r="N172" s="191" t="s">
        <v>942</v>
      </c>
      <c r="O172" s="191" t="s">
        <v>943</v>
      </c>
      <c r="P172" s="179" t="s">
        <v>262</v>
      </c>
      <c r="Q172" s="197">
        <v>45444</v>
      </c>
      <c r="R172" s="197">
        <v>45565</v>
      </c>
      <c r="S172" s="182" t="s">
        <v>262</v>
      </c>
      <c r="T172" s="57"/>
      <c r="U172" s="179"/>
      <c r="V172" s="66">
        <v>0.3</v>
      </c>
      <c r="W172" s="179" t="s">
        <v>1361</v>
      </c>
      <c r="X172" s="179" t="s">
        <v>1360</v>
      </c>
      <c r="Y172" s="179" t="s">
        <v>302</v>
      </c>
      <c r="Z172" s="179" t="s">
        <v>262</v>
      </c>
      <c r="AA172" s="179" t="s">
        <v>262</v>
      </c>
      <c r="AB172" s="179" t="s">
        <v>325</v>
      </c>
      <c r="AC172" s="179" t="s">
        <v>262</v>
      </c>
      <c r="AD172" s="179" t="s">
        <v>262</v>
      </c>
      <c r="AE172" s="179" t="s">
        <v>262</v>
      </c>
      <c r="AF172" s="179" t="s">
        <v>262</v>
      </c>
      <c r="AG172" s="179" t="s">
        <v>262</v>
      </c>
      <c r="AH172" s="179" t="s">
        <v>212</v>
      </c>
      <c r="AI172" s="179" t="s">
        <v>245</v>
      </c>
      <c r="AJ172" s="179" t="s">
        <v>272</v>
      </c>
    </row>
    <row r="173" spans="1:36" s="189" customFormat="1" ht="185.25" x14ac:dyDescent="0.2">
      <c r="A173" s="25"/>
      <c r="B173" s="179" t="s">
        <v>201</v>
      </c>
      <c r="C173" s="180" t="s">
        <v>502</v>
      </c>
      <c r="D173" s="179" t="s">
        <v>477</v>
      </c>
      <c r="E173" s="179" t="s">
        <v>371</v>
      </c>
      <c r="F173" s="179" t="s">
        <v>358</v>
      </c>
      <c r="G173" s="179" t="s">
        <v>350</v>
      </c>
      <c r="H173" s="179" t="s">
        <v>500</v>
      </c>
      <c r="I173" s="179" t="s">
        <v>262</v>
      </c>
      <c r="J173" s="179" t="s">
        <v>262</v>
      </c>
      <c r="K173" s="179" t="s">
        <v>947</v>
      </c>
      <c r="L173" s="179" t="s">
        <v>948</v>
      </c>
      <c r="M173" s="181" t="s">
        <v>949</v>
      </c>
      <c r="N173" s="191" t="s">
        <v>942</v>
      </c>
      <c r="O173" s="191" t="s">
        <v>943</v>
      </c>
      <c r="P173" s="179" t="s">
        <v>262</v>
      </c>
      <c r="Q173" s="197">
        <v>45566</v>
      </c>
      <c r="R173" s="197">
        <v>45657</v>
      </c>
      <c r="S173" s="182" t="s">
        <v>262</v>
      </c>
      <c r="T173" s="57"/>
      <c r="U173" s="179"/>
      <c r="V173" s="66">
        <v>0.4</v>
      </c>
      <c r="W173" s="179" t="s">
        <v>1361</v>
      </c>
      <c r="X173" s="179" t="s">
        <v>1360</v>
      </c>
      <c r="Y173" s="179" t="s">
        <v>302</v>
      </c>
      <c r="Z173" s="179" t="s">
        <v>262</v>
      </c>
      <c r="AA173" s="179" t="s">
        <v>262</v>
      </c>
      <c r="AB173" s="179" t="s">
        <v>325</v>
      </c>
      <c r="AC173" s="179" t="s">
        <v>262</v>
      </c>
      <c r="AD173" s="179" t="s">
        <v>262</v>
      </c>
      <c r="AE173" s="179" t="s">
        <v>262</v>
      </c>
      <c r="AF173" s="179" t="s">
        <v>262</v>
      </c>
      <c r="AG173" s="179" t="s">
        <v>262</v>
      </c>
      <c r="AH173" s="179" t="s">
        <v>212</v>
      </c>
      <c r="AI173" s="179" t="s">
        <v>245</v>
      </c>
      <c r="AJ173" s="179" t="s">
        <v>272</v>
      </c>
    </row>
    <row r="174" spans="1:36" ht="185.25" hidden="1" x14ac:dyDescent="0.2">
      <c r="B174" s="54" t="s">
        <v>201</v>
      </c>
      <c r="C174" s="72" t="s">
        <v>502</v>
      </c>
      <c r="D174" s="54" t="s">
        <v>477</v>
      </c>
      <c r="E174" s="54" t="s">
        <v>371</v>
      </c>
      <c r="F174" s="54" t="s">
        <v>358</v>
      </c>
      <c r="G174" s="54" t="s">
        <v>350</v>
      </c>
      <c r="H174" s="54" t="s">
        <v>500</v>
      </c>
      <c r="I174" s="54" t="s">
        <v>262</v>
      </c>
      <c r="J174" s="54" t="s">
        <v>262</v>
      </c>
      <c r="K174" s="54" t="s">
        <v>1520</v>
      </c>
      <c r="L174" s="54" t="s">
        <v>1521</v>
      </c>
      <c r="M174" s="54" t="s">
        <v>968</v>
      </c>
      <c r="N174" s="54" t="s">
        <v>1254</v>
      </c>
      <c r="O174" s="54"/>
      <c r="P174" s="54" t="s">
        <v>1221</v>
      </c>
      <c r="Q174" s="65">
        <v>45352</v>
      </c>
      <c r="R174" s="65">
        <v>45504</v>
      </c>
      <c r="S174" s="65" t="s">
        <v>224</v>
      </c>
      <c r="T174" s="57"/>
      <c r="U174" s="54"/>
      <c r="V174" s="54">
        <v>50</v>
      </c>
      <c r="W174" s="54" t="s">
        <v>311</v>
      </c>
      <c r="X174" s="54" t="s">
        <v>262</v>
      </c>
      <c r="Y174" s="54" t="s">
        <v>262</v>
      </c>
      <c r="Z174" s="54" t="s">
        <v>262</v>
      </c>
      <c r="AA174" s="54" t="s">
        <v>262</v>
      </c>
      <c r="AB174" s="54" t="s">
        <v>1240</v>
      </c>
      <c r="AC174" s="54" t="s">
        <v>262</v>
      </c>
      <c r="AD174" s="54" t="s">
        <v>262</v>
      </c>
      <c r="AE174" s="54" t="s">
        <v>262</v>
      </c>
      <c r="AF174" s="54" t="s">
        <v>262</v>
      </c>
      <c r="AG174" s="54" t="s">
        <v>262</v>
      </c>
      <c r="AH174" s="54" t="s">
        <v>262</v>
      </c>
      <c r="AI174" s="54" t="s">
        <v>262</v>
      </c>
      <c r="AJ174" s="54" t="s">
        <v>215</v>
      </c>
    </row>
    <row r="175" spans="1:36" ht="171" hidden="1" x14ac:dyDescent="0.2">
      <c r="B175" s="54" t="s">
        <v>201</v>
      </c>
      <c r="C175" s="72" t="s">
        <v>502</v>
      </c>
      <c r="D175" s="54" t="s">
        <v>477</v>
      </c>
      <c r="E175" s="54" t="s">
        <v>371</v>
      </c>
      <c r="F175" s="54" t="s">
        <v>358</v>
      </c>
      <c r="G175" s="54" t="s">
        <v>350</v>
      </c>
      <c r="H175" s="54" t="s">
        <v>500</v>
      </c>
      <c r="I175" s="54" t="s">
        <v>262</v>
      </c>
      <c r="J175" s="54" t="s">
        <v>262</v>
      </c>
      <c r="K175" s="54" t="s">
        <v>1522</v>
      </c>
      <c r="L175" s="54" t="s">
        <v>1523</v>
      </c>
      <c r="M175" s="64" t="s">
        <v>1524</v>
      </c>
      <c r="N175" s="54" t="s">
        <v>1254</v>
      </c>
      <c r="O175" s="54"/>
      <c r="P175" s="54" t="s">
        <v>1221</v>
      </c>
      <c r="Q175" s="65">
        <v>45536</v>
      </c>
      <c r="R175" s="65">
        <v>45626</v>
      </c>
      <c r="S175" s="65" t="s">
        <v>224</v>
      </c>
      <c r="T175" s="54">
        <v>100</v>
      </c>
      <c r="U175" s="54" t="s">
        <v>311</v>
      </c>
      <c r="V175" s="54">
        <v>50</v>
      </c>
      <c r="W175" s="54" t="s">
        <v>311</v>
      </c>
      <c r="X175" s="54" t="s">
        <v>262</v>
      </c>
      <c r="Y175" s="54" t="s">
        <v>262</v>
      </c>
      <c r="Z175" s="54" t="s">
        <v>262</v>
      </c>
      <c r="AA175" s="54" t="s">
        <v>262</v>
      </c>
      <c r="AB175" s="54" t="s">
        <v>1240</v>
      </c>
      <c r="AC175" s="54" t="s">
        <v>262</v>
      </c>
      <c r="AD175" s="54" t="s">
        <v>262</v>
      </c>
      <c r="AE175" s="54" t="s">
        <v>262</v>
      </c>
      <c r="AF175" s="54" t="s">
        <v>262</v>
      </c>
      <c r="AG175" s="54" t="s">
        <v>262</v>
      </c>
      <c r="AH175" s="54" t="s">
        <v>262</v>
      </c>
      <c r="AI175" s="54" t="s">
        <v>262</v>
      </c>
      <c r="AJ175" s="54" t="s">
        <v>215</v>
      </c>
    </row>
    <row r="176" spans="1:36" ht="171" hidden="1" x14ac:dyDescent="0.2">
      <c r="B176" s="54" t="s">
        <v>201</v>
      </c>
      <c r="C176" s="72" t="s">
        <v>502</v>
      </c>
      <c r="D176" s="54" t="s">
        <v>477</v>
      </c>
      <c r="E176" s="54" t="s">
        <v>370</v>
      </c>
      <c r="F176" s="54" t="s">
        <v>358</v>
      </c>
      <c r="G176" s="54" t="s">
        <v>350</v>
      </c>
      <c r="H176" s="54" t="s">
        <v>500</v>
      </c>
      <c r="I176" s="54" t="s">
        <v>262</v>
      </c>
      <c r="J176" s="54" t="s">
        <v>262</v>
      </c>
      <c r="K176" s="54" t="s">
        <v>961</v>
      </c>
      <c r="L176" s="54" t="s">
        <v>1525</v>
      </c>
      <c r="M176" s="54" t="s">
        <v>962</v>
      </c>
      <c r="N176" s="54" t="s">
        <v>1254</v>
      </c>
      <c r="O176" s="54"/>
      <c r="P176" s="54" t="s">
        <v>1221</v>
      </c>
      <c r="Q176" s="65">
        <v>45536</v>
      </c>
      <c r="R176" s="65">
        <v>45611</v>
      </c>
      <c r="S176" s="65" t="s">
        <v>224</v>
      </c>
      <c r="T176" s="57"/>
      <c r="U176" s="54"/>
      <c r="V176" s="54">
        <v>50</v>
      </c>
      <c r="W176" s="54" t="s">
        <v>311</v>
      </c>
      <c r="X176" s="54" t="s">
        <v>262</v>
      </c>
      <c r="Y176" s="54" t="s">
        <v>262</v>
      </c>
      <c r="Z176" s="54" t="s">
        <v>262</v>
      </c>
      <c r="AA176" s="54" t="s">
        <v>262</v>
      </c>
      <c r="AB176" s="54" t="s">
        <v>1354</v>
      </c>
      <c r="AC176" s="54" t="s">
        <v>262</v>
      </c>
      <c r="AD176" s="54" t="s">
        <v>262</v>
      </c>
      <c r="AE176" s="54" t="s">
        <v>262</v>
      </c>
      <c r="AF176" s="54" t="s">
        <v>262</v>
      </c>
      <c r="AG176" s="54" t="s">
        <v>262</v>
      </c>
      <c r="AH176" s="54" t="s">
        <v>262</v>
      </c>
      <c r="AI176" s="54"/>
      <c r="AJ176" s="54" t="s">
        <v>215</v>
      </c>
    </row>
    <row r="177" spans="2:36" ht="171" hidden="1" x14ac:dyDescent="0.2">
      <c r="B177" s="54" t="s">
        <v>201</v>
      </c>
      <c r="C177" s="72" t="s">
        <v>502</v>
      </c>
      <c r="D177" s="54" t="s">
        <v>477</v>
      </c>
      <c r="E177" s="54" t="s">
        <v>370</v>
      </c>
      <c r="F177" s="54" t="s">
        <v>358</v>
      </c>
      <c r="G177" s="54" t="s">
        <v>350</v>
      </c>
      <c r="H177" s="54" t="s">
        <v>500</v>
      </c>
      <c r="I177" s="54" t="s">
        <v>262</v>
      </c>
      <c r="J177" s="54" t="s">
        <v>262</v>
      </c>
      <c r="K177" s="54" t="s">
        <v>963</v>
      </c>
      <c r="L177" s="54" t="s">
        <v>964</v>
      </c>
      <c r="M177" s="54" t="s">
        <v>965</v>
      </c>
      <c r="N177" s="54" t="s">
        <v>1254</v>
      </c>
      <c r="O177" s="54"/>
      <c r="P177" s="54" t="s">
        <v>1221</v>
      </c>
      <c r="Q177" s="65">
        <v>45612</v>
      </c>
      <c r="R177" s="65">
        <v>45641</v>
      </c>
      <c r="S177" s="65" t="s">
        <v>224</v>
      </c>
      <c r="T177" s="57"/>
      <c r="U177" s="54"/>
      <c r="V177" s="54">
        <v>10</v>
      </c>
      <c r="W177" s="54" t="s">
        <v>311</v>
      </c>
      <c r="X177" s="54" t="s">
        <v>262</v>
      </c>
      <c r="Y177" s="54" t="s">
        <v>262</v>
      </c>
      <c r="Z177" s="54" t="s">
        <v>262</v>
      </c>
      <c r="AA177" s="54" t="s">
        <v>262</v>
      </c>
      <c r="AB177" s="54" t="s">
        <v>1354</v>
      </c>
      <c r="AC177" s="54" t="s">
        <v>262</v>
      </c>
      <c r="AD177" s="54" t="s">
        <v>262</v>
      </c>
      <c r="AE177" s="54" t="s">
        <v>262</v>
      </c>
      <c r="AF177" s="54" t="s">
        <v>262</v>
      </c>
      <c r="AG177" s="54" t="s">
        <v>262</v>
      </c>
      <c r="AH177" s="54" t="s">
        <v>262</v>
      </c>
      <c r="AI177" s="54"/>
      <c r="AJ177" s="54" t="s">
        <v>215</v>
      </c>
    </row>
    <row r="178" spans="2:36" ht="171" hidden="1" x14ac:dyDescent="0.2">
      <c r="B178" s="54" t="s">
        <v>201</v>
      </c>
      <c r="C178" s="72" t="s">
        <v>502</v>
      </c>
      <c r="D178" s="54" t="s">
        <v>477</v>
      </c>
      <c r="E178" s="54" t="s">
        <v>370</v>
      </c>
      <c r="F178" s="54" t="s">
        <v>358</v>
      </c>
      <c r="G178" s="54" t="s">
        <v>350</v>
      </c>
      <c r="H178" s="54" t="s">
        <v>500</v>
      </c>
      <c r="I178" s="54" t="s">
        <v>262</v>
      </c>
      <c r="J178" s="54" t="s">
        <v>262</v>
      </c>
      <c r="K178" s="54" t="s">
        <v>966</v>
      </c>
      <c r="L178" s="54" t="s">
        <v>1526</v>
      </c>
      <c r="M178" s="64" t="s">
        <v>967</v>
      </c>
      <c r="N178" s="54" t="s">
        <v>1254</v>
      </c>
      <c r="O178" s="54"/>
      <c r="P178" s="54" t="s">
        <v>1221</v>
      </c>
      <c r="Q178" s="65">
        <v>45536</v>
      </c>
      <c r="R178" s="65">
        <v>45626</v>
      </c>
      <c r="S178" s="65" t="s">
        <v>224</v>
      </c>
      <c r="T178" s="57"/>
      <c r="U178" s="54"/>
      <c r="V178" s="54">
        <v>40</v>
      </c>
      <c r="W178" s="54" t="s">
        <v>311</v>
      </c>
      <c r="X178" s="54" t="s">
        <v>262</v>
      </c>
      <c r="Y178" s="54" t="s">
        <v>262</v>
      </c>
      <c r="Z178" s="54" t="s">
        <v>262</v>
      </c>
      <c r="AA178" s="54" t="s">
        <v>262</v>
      </c>
      <c r="AB178" s="54" t="s">
        <v>1354</v>
      </c>
      <c r="AC178" s="54" t="s">
        <v>262</v>
      </c>
      <c r="AD178" s="54" t="s">
        <v>262</v>
      </c>
      <c r="AE178" s="54" t="s">
        <v>262</v>
      </c>
      <c r="AF178" s="54" t="s">
        <v>262</v>
      </c>
      <c r="AG178" s="54" t="s">
        <v>262</v>
      </c>
      <c r="AH178" s="54" t="s">
        <v>262</v>
      </c>
      <c r="AI178" s="54"/>
      <c r="AJ178" s="54" t="s">
        <v>215</v>
      </c>
    </row>
    <row r="179" spans="2:36" ht="171" hidden="1" x14ac:dyDescent="0.2">
      <c r="B179" s="54" t="s">
        <v>201</v>
      </c>
      <c r="C179" s="72" t="s">
        <v>502</v>
      </c>
      <c r="D179" s="54" t="s">
        <v>477</v>
      </c>
      <c r="E179" s="54" t="s">
        <v>370</v>
      </c>
      <c r="F179" s="54" t="s">
        <v>358</v>
      </c>
      <c r="G179" s="54" t="s">
        <v>500</v>
      </c>
      <c r="H179" s="54" t="s">
        <v>500</v>
      </c>
      <c r="I179" s="54" t="s">
        <v>262</v>
      </c>
      <c r="J179" s="54" t="s">
        <v>262</v>
      </c>
      <c r="K179" s="73" t="s">
        <v>920</v>
      </c>
      <c r="L179" s="73" t="s">
        <v>1527</v>
      </c>
      <c r="M179" s="64" t="s">
        <v>921</v>
      </c>
      <c r="N179" s="54" t="s">
        <v>912</v>
      </c>
      <c r="O179" s="96" t="s">
        <v>913</v>
      </c>
      <c r="P179" s="54" t="s">
        <v>0</v>
      </c>
      <c r="Q179" s="65">
        <v>45473</v>
      </c>
      <c r="R179" s="65">
        <v>45641</v>
      </c>
      <c r="S179" s="65" t="s">
        <v>612</v>
      </c>
      <c r="T179" s="58"/>
      <c r="U179" s="54"/>
      <c r="V179" s="54">
        <v>50</v>
      </c>
      <c r="W179" s="54" t="s">
        <v>1368</v>
      </c>
      <c r="X179" s="54" t="s">
        <v>311</v>
      </c>
      <c r="Y179" s="54" t="s">
        <v>1369</v>
      </c>
      <c r="Z179" s="54" t="s">
        <v>262</v>
      </c>
      <c r="AA179" s="54" t="s">
        <v>262</v>
      </c>
      <c r="AB179" s="54" t="s">
        <v>1354</v>
      </c>
      <c r="AC179" s="54" t="s">
        <v>1357</v>
      </c>
      <c r="AD179" s="54" t="s">
        <v>262</v>
      </c>
      <c r="AE179" s="54" t="s">
        <v>262</v>
      </c>
      <c r="AF179" s="54" t="s">
        <v>262</v>
      </c>
      <c r="AG179" s="54" t="s">
        <v>262</v>
      </c>
      <c r="AH179" s="54" t="s">
        <v>262</v>
      </c>
      <c r="AI179" s="54" t="s">
        <v>262</v>
      </c>
      <c r="AJ179" s="54" t="s">
        <v>261</v>
      </c>
    </row>
    <row r="180" spans="2:36" ht="171" hidden="1" x14ac:dyDescent="0.2">
      <c r="B180" s="54" t="s">
        <v>201</v>
      </c>
      <c r="C180" s="72" t="s">
        <v>502</v>
      </c>
      <c r="D180" s="54" t="s">
        <v>477</v>
      </c>
      <c r="E180" s="54" t="s">
        <v>372</v>
      </c>
      <c r="F180" s="54" t="s">
        <v>358</v>
      </c>
      <c r="G180" s="54" t="s">
        <v>350</v>
      </c>
      <c r="H180" s="54" t="s">
        <v>500</v>
      </c>
      <c r="I180" s="54" t="s">
        <v>262</v>
      </c>
      <c r="J180" s="54" t="s">
        <v>262</v>
      </c>
      <c r="K180" s="54" t="s">
        <v>969</v>
      </c>
      <c r="L180" s="54" t="s">
        <v>970</v>
      </c>
      <c r="M180" s="64" t="s">
        <v>1528</v>
      </c>
      <c r="N180" s="54" t="s">
        <v>1254</v>
      </c>
      <c r="O180" s="54"/>
      <c r="P180" s="54" t="s">
        <v>1221</v>
      </c>
      <c r="Q180" s="65">
        <v>45292</v>
      </c>
      <c r="R180" s="65">
        <v>45626</v>
      </c>
      <c r="S180" s="65" t="s">
        <v>612</v>
      </c>
      <c r="T180" s="54"/>
      <c r="U180" s="54"/>
      <c r="V180" s="54">
        <v>100</v>
      </c>
      <c r="W180" s="54" t="s">
        <v>311</v>
      </c>
      <c r="X180" s="54" t="s">
        <v>262</v>
      </c>
      <c r="Y180" s="54" t="s">
        <v>262</v>
      </c>
      <c r="Z180" s="54" t="s">
        <v>262</v>
      </c>
      <c r="AA180" s="54" t="s">
        <v>262</v>
      </c>
      <c r="AB180" s="54" t="s">
        <v>1240</v>
      </c>
      <c r="AC180" s="54" t="s">
        <v>262</v>
      </c>
      <c r="AD180" s="54" t="s">
        <v>262</v>
      </c>
      <c r="AE180" s="54" t="s">
        <v>262</v>
      </c>
      <c r="AF180" s="54" t="s">
        <v>262</v>
      </c>
      <c r="AG180" s="54" t="s">
        <v>262</v>
      </c>
      <c r="AH180" s="54" t="s">
        <v>262</v>
      </c>
      <c r="AI180" s="54" t="s">
        <v>262</v>
      </c>
      <c r="AJ180" s="54" t="s">
        <v>215</v>
      </c>
    </row>
    <row r="181" spans="2:36" ht="171" hidden="1" x14ac:dyDescent="0.2">
      <c r="B181" s="54" t="s">
        <v>201</v>
      </c>
      <c r="C181" s="72" t="s">
        <v>502</v>
      </c>
      <c r="D181" s="54" t="s">
        <v>478</v>
      </c>
      <c r="E181" s="54" t="s">
        <v>373</v>
      </c>
      <c r="F181" s="54" t="s">
        <v>358</v>
      </c>
      <c r="G181" s="54" t="s">
        <v>349</v>
      </c>
      <c r="H181" s="54" t="s">
        <v>262</v>
      </c>
      <c r="I181" s="54" t="s">
        <v>262</v>
      </c>
      <c r="J181" s="54" t="s">
        <v>262</v>
      </c>
      <c r="K181" s="54" t="s">
        <v>971</v>
      </c>
      <c r="L181" s="54" t="s">
        <v>972</v>
      </c>
      <c r="M181" s="54" t="s">
        <v>1529</v>
      </c>
      <c r="N181" s="54" t="s">
        <v>1254</v>
      </c>
      <c r="O181" s="54"/>
      <c r="P181" s="54" t="s">
        <v>1221</v>
      </c>
      <c r="Q181" s="65">
        <v>45292</v>
      </c>
      <c r="R181" s="65">
        <v>45641</v>
      </c>
      <c r="S181" s="65" t="s">
        <v>262</v>
      </c>
      <c r="T181" s="54"/>
      <c r="U181" s="54"/>
      <c r="V181" s="54">
        <v>50</v>
      </c>
      <c r="W181" s="54" t="s">
        <v>311</v>
      </c>
      <c r="X181" s="54" t="s">
        <v>262</v>
      </c>
      <c r="Y181" s="54" t="s">
        <v>262</v>
      </c>
      <c r="Z181" s="54" t="s">
        <v>262</v>
      </c>
      <c r="AA181" s="54" t="s">
        <v>262</v>
      </c>
      <c r="AB181" s="54" t="s">
        <v>1240</v>
      </c>
      <c r="AC181" s="54" t="s">
        <v>262</v>
      </c>
      <c r="AD181" s="54" t="s">
        <v>262</v>
      </c>
      <c r="AE181" s="54" t="s">
        <v>262</v>
      </c>
      <c r="AF181" s="54" t="s">
        <v>262</v>
      </c>
      <c r="AG181" s="54" t="s">
        <v>262</v>
      </c>
      <c r="AH181" s="54" t="s">
        <v>262</v>
      </c>
      <c r="AI181" s="54" t="s">
        <v>262</v>
      </c>
      <c r="AJ181" s="54" t="s">
        <v>215</v>
      </c>
    </row>
    <row r="182" spans="2:36" ht="171" hidden="1" x14ac:dyDescent="0.2">
      <c r="B182" s="54" t="s">
        <v>201</v>
      </c>
      <c r="C182" s="72" t="s">
        <v>502</v>
      </c>
      <c r="D182" s="54" t="s">
        <v>478</v>
      </c>
      <c r="E182" s="54" t="s">
        <v>373</v>
      </c>
      <c r="F182" s="54" t="s">
        <v>358</v>
      </c>
      <c r="G182" s="54" t="s">
        <v>349</v>
      </c>
      <c r="H182" s="54" t="s">
        <v>262</v>
      </c>
      <c r="I182" s="54" t="s">
        <v>262</v>
      </c>
      <c r="J182" s="54" t="s">
        <v>262</v>
      </c>
      <c r="K182" s="54" t="s">
        <v>973</v>
      </c>
      <c r="L182" s="54" t="s">
        <v>1530</v>
      </c>
      <c r="M182" s="54" t="s">
        <v>1531</v>
      </c>
      <c r="N182" s="54" t="s">
        <v>1254</v>
      </c>
      <c r="O182" s="54"/>
      <c r="P182" s="54" t="s">
        <v>1221</v>
      </c>
      <c r="Q182" s="65">
        <v>45474</v>
      </c>
      <c r="R182" s="65">
        <v>45641</v>
      </c>
      <c r="S182" s="65" t="s">
        <v>612</v>
      </c>
      <c r="T182" s="54"/>
      <c r="U182" s="54"/>
      <c r="V182" s="54">
        <v>50</v>
      </c>
      <c r="W182" s="54" t="s">
        <v>311</v>
      </c>
      <c r="X182" s="54" t="s">
        <v>262</v>
      </c>
      <c r="Y182" s="54" t="s">
        <v>262</v>
      </c>
      <c r="Z182" s="54" t="s">
        <v>262</v>
      </c>
      <c r="AA182" s="54" t="s">
        <v>262</v>
      </c>
      <c r="AB182" s="54" t="s">
        <v>1240</v>
      </c>
      <c r="AC182" s="54" t="s">
        <v>262</v>
      </c>
      <c r="AD182" s="54" t="s">
        <v>262</v>
      </c>
      <c r="AE182" s="54" t="s">
        <v>262</v>
      </c>
      <c r="AF182" s="54" t="s">
        <v>262</v>
      </c>
      <c r="AG182" s="54" t="s">
        <v>262</v>
      </c>
      <c r="AH182" s="54" t="s">
        <v>262</v>
      </c>
      <c r="AI182" s="54" t="s">
        <v>262</v>
      </c>
      <c r="AJ182" s="54" t="s">
        <v>215</v>
      </c>
    </row>
    <row r="183" spans="2:36" ht="171" hidden="1" x14ac:dyDescent="0.2">
      <c r="B183" s="54" t="s">
        <v>201</v>
      </c>
      <c r="C183" s="72" t="s">
        <v>502</v>
      </c>
      <c r="D183" s="54" t="s">
        <v>478</v>
      </c>
      <c r="E183" s="54" t="s">
        <v>374</v>
      </c>
      <c r="F183" s="54" t="s">
        <v>358</v>
      </c>
      <c r="G183" s="54" t="s">
        <v>349</v>
      </c>
      <c r="H183" s="54" t="s">
        <v>262</v>
      </c>
      <c r="I183" s="54" t="s">
        <v>262</v>
      </c>
      <c r="J183" s="54" t="s">
        <v>262</v>
      </c>
      <c r="K183" s="54" t="s">
        <v>974</v>
      </c>
      <c r="L183" s="54" t="s">
        <v>975</v>
      </c>
      <c r="M183" s="54" t="s">
        <v>1532</v>
      </c>
      <c r="N183" s="54" t="s">
        <v>1254</v>
      </c>
      <c r="O183" s="54"/>
      <c r="P183" s="54" t="s">
        <v>1221</v>
      </c>
      <c r="Q183" s="65">
        <v>45352</v>
      </c>
      <c r="R183" s="65">
        <v>45473</v>
      </c>
      <c r="S183" s="65" t="s">
        <v>612</v>
      </c>
      <c r="T183" s="54">
        <v>50</v>
      </c>
      <c r="U183" s="54" t="s">
        <v>311</v>
      </c>
      <c r="V183" s="54">
        <v>50</v>
      </c>
      <c r="W183" s="54" t="s">
        <v>311</v>
      </c>
      <c r="X183" s="54" t="s">
        <v>262</v>
      </c>
      <c r="Y183" s="54" t="s">
        <v>262</v>
      </c>
      <c r="Z183" s="54" t="s">
        <v>262</v>
      </c>
      <c r="AA183" s="54" t="s">
        <v>262</v>
      </c>
      <c r="AB183" s="54" t="s">
        <v>1240</v>
      </c>
      <c r="AC183" s="54" t="s">
        <v>262</v>
      </c>
      <c r="AD183" s="54" t="s">
        <v>262</v>
      </c>
      <c r="AE183" s="54" t="s">
        <v>262</v>
      </c>
      <c r="AF183" s="54" t="s">
        <v>262</v>
      </c>
      <c r="AG183" s="54" t="s">
        <v>262</v>
      </c>
      <c r="AH183" s="54" t="s">
        <v>262</v>
      </c>
      <c r="AI183" s="54" t="s">
        <v>262</v>
      </c>
      <c r="AJ183" s="54" t="s">
        <v>215</v>
      </c>
    </row>
    <row r="184" spans="2:36" ht="171" hidden="1" x14ac:dyDescent="0.2">
      <c r="B184" s="54" t="s">
        <v>201</v>
      </c>
      <c r="C184" s="72" t="s">
        <v>502</v>
      </c>
      <c r="D184" s="54" t="s">
        <v>478</v>
      </c>
      <c r="E184" s="54" t="s">
        <v>374</v>
      </c>
      <c r="F184" s="54" t="s">
        <v>358</v>
      </c>
      <c r="G184" s="54" t="s">
        <v>349</v>
      </c>
      <c r="H184" s="54" t="s">
        <v>262</v>
      </c>
      <c r="I184" s="54" t="s">
        <v>262</v>
      </c>
      <c r="J184" s="54" t="s">
        <v>262</v>
      </c>
      <c r="K184" s="54" t="s">
        <v>974</v>
      </c>
      <c r="L184" s="54" t="s">
        <v>975</v>
      </c>
      <c r="M184" s="54" t="s">
        <v>976</v>
      </c>
      <c r="N184" s="54" t="s">
        <v>1254</v>
      </c>
      <c r="O184" s="54"/>
      <c r="P184" s="54" t="s">
        <v>1221</v>
      </c>
      <c r="Q184" s="65">
        <v>45474</v>
      </c>
      <c r="R184" s="65">
        <v>45641</v>
      </c>
      <c r="S184" s="65" t="s">
        <v>612</v>
      </c>
      <c r="T184" s="54"/>
      <c r="U184" s="54"/>
      <c r="V184" s="54">
        <v>50</v>
      </c>
      <c r="W184" s="54" t="s">
        <v>311</v>
      </c>
      <c r="X184" s="54" t="s">
        <v>262</v>
      </c>
      <c r="Y184" s="54" t="s">
        <v>262</v>
      </c>
      <c r="Z184" s="54" t="s">
        <v>262</v>
      </c>
      <c r="AA184" s="54" t="s">
        <v>262</v>
      </c>
      <c r="AB184" s="54" t="s">
        <v>1240</v>
      </c>
      <c r="AC184" s="54" t="s">
        <v>262</v>
      </c>
      <c r="AD184" s="54" t="s">
        <v>262</v>
      </c>
      <c r="AE184" s="54" t="s">
        <v>262</v>
      </c>
      <c r="AF184" s="54" t="s">
        <v>262</v>
      </c>
      <c r="AG184" s="54" t="s">
        <v>262</v>
      </c>
      <c r="AH184" s="54" t="s">
        <v>262</v>
      </c>
      <c r="AI184" s="54" t="s">
        <v>262</v>
      </c>
      <c r="AJ184" s="54" t="s">
        <v>215</v>
      </c>
    </row>
    <row r="185" spans="2:36" ht="171" hidden="1" x14ac:dyDescent="0.2">
      <c r="B185" s="54" t="s">
        <v>201</v>
      </c>
      <c r="C185" s="72" t="s">
        <v>502</v>
      </c>
      <c r="D185" s="54" t="s">
        <v>479</v>
      </c>
      <c r="E185" s="54" t="s">
        <v>375</v>
      </c>
      <c r="F185" s="54" t="s">
        <v>358</v>
      </c>
      <c r="G185" s="54" t="s">
        <v>350</v>
      </c>
      <c r="H185" s="54" t="s">
        <v>500</v>
      </c>
      <c r="I185" s="54" t="s">
        <v>262</v>
      </c>
      <c r="J185" s="54" t="s">
        <v>262</v>
      </c>
      <c r="K185" s="54" t="s">
        <v>977</v>
      </c>
      <c r="L185" s="54" t="s">
        <v>978</v>
      </c>
      <c r="M185" s="64" t="s">
        <v>979</v>
      </c>
      <c r="N185" s="54" t="s">
        <v>1254</v>
      </c>
      <c r="O185" s="54"/>
      <c r="P185" s="54" t="s">
        <v>1221</v>
      </c>
      <c r="Q185" s="65">
        <v>45292</v>
      </c>
      <c r="R185" s="65">
        <v>45641</v>
      </c>
      <c r="S185" s="65" t="s">
        <v>612</v>
      </c>
      <c r="T185" s="57"/>
      <c r="U185" s="54"/>
      <c r="V185" s="54">
        <v>100</v>
      </c>
      <c r="W185" s="54" t="s">
        <v>311</v>
      </c>
      <c r="X185" s="54" t="s">
        <v>262</v>
      </c>
      <c r="Y185" s="54" t="s">
        <v>262</v>
      </c>
      <c r="Z185" s="54" t="s">
        <v>262</v>
      </c>
      <c r="AA185" s="54" t="s">
        <v>262</v>
      </c>
      <c r="AB185" s="54" t="s">
        <v>1240</v>
      </c>
      <c r="AC185" s="54" t="s">
        <v>262</v>
      </c>
      <c r="AD185" s="54" t="s">
        <v>262</v>
      </c>
      <c r="AE185" s="54" t="s">
        <v>262</v>
      </c>
      <c r="AF185" s="54" t="s">
        <v>262</v>
      </c>
      <c r="AG185" s="54" t="s">
        <v>262</v>
      </c>
      <c r="AH185" s="54" t="s">
        <v>262</v>
      </c>
      <c r="AI185" s="54" t="s">
        <v>262</v>
      </c>
      <c r="AJ185" s="54" t="s">
        <v>215</v>
      </c>
    </row>
    <row r="186" spans="2:36" ht="171" hidden="1" x14ac:dyDescent="0.2">
      <c r="B186" s="54" t="s">
        <v>201</v>
      </c>
      <c r="C186" s="72" t="s">
        <v>502</v>
      </c>
      <c r="D186" s="54" t="s">
        <v>479</v>
      </c>
      <c r="E186" s="54" t="s">
        <v>393</v>
      </c>
      <c r="F186" s="54" t="s">
        <v>358</v>
      </c>
      <c r="G186" s="54" t="s">
        <v>350</v>
      </c>
      <c r="H186" s="54" t="s">
        <v>500</v>
      </c>
      <c r="I186" s="54" t="s">
        <v>262</v>
      </c>
      <c r="J186" s="54" t="s">
        <v>262</v>
      </c>
      <c r="K186" s="54" t="s">
        <v>980</v>
      </c>
      <c r="L186" s="54" t="s">
        <v>981</v>
      </c>
      <c r="M186" s="64" t="s">
        <v>982</v>
      </c>
      <c r="N186" s="54" t="s">
        <v>1254</v>
      </c>
      <c r="O186" s="54"/>
      <c r="P186" s="54" t="s">
        <v>1241</v>
      </c>
      <c r="Q186" s="65">
        <v>45566</v>
      </c>
      <c r="R186" s="65">
        <v>45641</v>
      </c>
      <c r="S186" s="65" t="s">
        <v>612</v>
      </c>
      <c r="T186" s="57"/>
      <c r="U186" s="54"/>
      <c r="V186" s="54">
        <v>100</v>
      </c>
      <c r="W186" s="54" t="s">
        <v>311</v>
      </c>
      <c r="X186" s="54" t="s">
        <v>262</v>
      </c>
      <c r="Y186" s="54" t="s">
        <v>262</v>
      </c>
      <c r="Z186" s="54" t="s">
        <v>262</v>
      </c>
      <c r="AA186" s="54" t="s">
        <v>262</v>
      </c>
      <c r="AB186" s="54" t="s">
        <v>1354</v>
      </c>
      <c r="AC186" s="54" t="s">
        <v>1355</v>
      </c>
      <c r="AD186" s="54" t="s">
        <v>262</v>
      </c>
      <c r="AE186" s="54" t="s">
        <v>262</v>
      </c>
      <c r="AF186" s="54" t="s">
        <v>262</v>
      </c>
      <c r="AG186" s="54" t="s">
        <v>262</v>
      </c>
      <c r="AH186" s="54" t="s">
        <v>262</v>
      </c>
      <c r="AI186" s="54" t="s">
        <v>262</v>
      </c>
      <c r="AJ186" s="54" t="s">
        <v>226</v>
      </c>
    </row>
    <row r="187" spans="2:36" ht="171" hidden="1" x14ac:dyDescent="0.2">
      <c r="B187" s="54" t="s">
        <v>201</v>
      </c>
      <c r="C187" s="72" t="s">
        <v>502</v>
      </c>
      <c r="D187" s="54" t="s">
        <v>479</v>
      </c>
      <c r="E187" s="54" t="s">
        <v>393</v>
      </c>
      <c r="F187" s="54" t="s">
        <v>358</v>
      </c>
      <c r="G187" s="54" t="s">
        <v>350</v>
      </c>
      <c r="H187" s="54" t="s">
        <v>500</v>
      </c>
      <c r="I187" s="54" t="s">
        <v>262</v>
      </c>
      <c r="J187" s="54" t="s">
        <v>262</v>
      </c>
      <c r="K187" s="54" t="s">
        <v>829</v>
      </c>
      <c r="L187" s="54" t="s">
        <v>1533</v>
      </c>
      <c r="M187" s="64" t="s">
        <v>1534</v>
      </c>
      <c r="N187" s="54" t="s">
        <v>815</v>
      </c>
      <c r="O187" s="54" t="s">
        <v>1293</v>
      </c>
      <c r="P187" s="54" t="s">
        <v>99</v>
      </c>
      <c r="Q187" s="65">
        <v>45292</v>
      </c>
      <c r="R187" s="65">
        <v>45641</v>
      </c>
      <c r="S187" s="65" t="s">
        <v>262</v>
      </c>
      <c r="T187" s="58"/>
      <c r="U187" s="54"/>
      <c r="V187" s="54">
        <v>100</v>
      </c>
      <c r="W187" s="54" t="s">
        <v>311</v>
      </c>
      <c r="X187" s="54" t="s">
        <v>262</v>
      </c>
      <c r="Y187" s="54" t="s">
        <v>262</v>
      </c>
      <c r="Z187" s="54" t="s">
        <v>262</v>
      </c>
      <c r="AA187" s="54" t="s">
        <v>262</v>
      </c>
      <c r="AB187" s="54" t="s">
        <v>1354</v>
      </c>
      <c r="AC187" s="54" t="s">
        <v>1355</v>
      </c>
      <c r="AD187" s="54" t="s">
        <v>262</v>
      </c>
      <c r="AE187" s="54" t="s">
        <v>262</v>
      </c>
      <c r="AF187" s="54" t="s">
        <v>262</v>
      </c>
      <c r="AG187" s="54" t="s">
        <v>262</v>
      </c>
      <c r="AH187" s="54" t="s">
        <v>262</v>
      </c>
      <c r="AI187" s="54" t="s">
        <v>262</v>
      </c>
      <c r="AJ187" s="54" t="s">
        <v>226</v>
      </c>
    </row>
    <row r="188" spans="2:36" ht="171" hidden="1" x14ac:dyDescent="0.2">
      <c r="B188" s="54" t="s">
        <v>201</v>
      </c>
      <c r="C188" s="72" t="s">
        <v>502</v>
      </c>
      <c r="D188" s="54" t="s">
        <v>479</v>
      </c>
      <c r="E188" s="54" t="s">
        <v>394</v>
      </c>
      <c r="F188" s="54" t="s">
        <v>358</v>
      </c>
      <c r="G188" s="54" t="s">
        <v>350</v>
      </c>
      <c r="H188" s="54" t="s">
        <v>500</v>
      </c>
      <c r="I188" s="54" t="s">
        <v>262</v>
      </c>
      <c r="J188" s="54" t="s">
        <v>262</v>
      </c>
      <c r="K188" s="54" t="s">
        <v>983</v>
      </c>
      <c r="L188" s="54" t="s">
        <v>984</v>
      </c>
      <c r="M188" s="64" t="s">
        <v>985</v>
      </c>
      <c r="N188" s="54" t="s">
        <v>1254</v>
      </c>
      <c r="O188" s="54"/>
      <c r="P188" s="54" t="s">
        <v>1221</v>
      </c>
      <c r="Q188" s="65">
        <v>45566</v>
      </c>
      <c r="R188" s="65">
        <v>45641</v>
      </c>
      <c r="S188" s="65" t="s">
        <v>50</v>
      </c>
      <c r="T188" s="54">
        <v>100</v>
      </c>
      <c r="U188" s="54" t="s">
        <v>311</v>
      </c>
      <c r="V188" s="54">
        <v>50</v>
      </c>
      <c r="W188" s="54" t="s">
        <v>311</v>
      </c>
      <c r="X188" s="54" t="s">
        <v>262</v>
      </c>
      <c r="Y188" s="54" t="s">
        <v>262</v>
      </c>
      <c r="Z188" s="54" t="s">
        <v>262</v>
      </c>
      <c r="AA188" s="54" t="s">
        <v>262</v>
      </c>
      <c r="AB188" s="54" t="s">
        <v>1240</v>
      </c>
      <c r="AC188" s="54" t="s">
        <v>262</v>
      </c>
      <c r="AD188" s="54" t="s">
        <v>262</v>
      </c>
      <c r="AE188" s="54" t="s">
        <v>262</v>
      </c>
      <c r="AF188" s="54" t="s">
        <v>262</v>
      </c>
      <c r="AG188" s="54" t="s">
        <v>262</v>
      </c>
      <c r="AH188" s="54" t="s">
        <v>262</v>
      </c>
      <c r="AI188" s="54" t="s">
        <v>262</v>
      </c>
      <c r="AJ188" s="54" t="s">
        <v>215</v>
      </c>
    </row>
    <row r="189" spans="2:36" ht="171" hidden="1" x14ac:dyDescent="0.2">
      <c r="B189" s="54" t="s">
        <v>201</v>
      </c>
      <c r="C189" s="72" t="s">
        <v>502</v>
      </c>
      <c r="D189" s="54" t="s">
        <v>479</v>
      </c>
      <c r="E189" s="54" t="s">
        <v>394</v>
      </c>
      <c r="F189" s="54" t="s">
        <v>358</v>
      </c>
      <c r="G189" s="54" t="s">
        <v>350</v>
      </c>
      <c r="H189" s="54" t="s">
        <v>500</v>
      </c>
      <c r="I189" s="54" t="s">
        <v>262</v>
      </c>
      <c r="J189" s="54" t="s">
        <v>262</v>
      </c>
      <c r="K189" s="54" t="s">
        <v>986</v>
      </c>
      <c r="L189" s="54" t="s">
        <v>987</v>
      </c>
      <c r="M189" s="64" t="s">
        <v>988</v>
      </c>
      <c r="N189" s="54" t="s">
        <v>1254</v>
      </c>
      <c r="O189" s="54"/>
      <c r="P189" s="54" t="s">
        <v>1221</v>
      </c>
      <c r="Q189" s="65">
        <v>45597</v>
      </c>
      <c r="R189" s="65">
        <v>45641</v>
      </c>
      <c r="S189" s="65" t="s">
        <v>50</v>
      </c>
      <c r="T189" s="57"/>
      <c r="U189" s="54"/>
      <c r="V189" s="54">
        <v>50</v>
      </c>
      <c r="W189" s="54" t="s">
        <v>311</v>
      </c>
      <c r="X189" s="54" t="s">
        <v>1369</v>
      </c>
      <c r="Y189" s="54" t="s">
        <v>262</v>
      </c>
      <c r="Z189" s="54" t="s">
        <v>262</v>
      </c>
      <c r="AA189" s="54" t="s">
        <v>262</v>
      </c>
      <c r="AB189" s="54" t="s">
        <v>1240</v>
      </c>
      <c r="AC189" s="54" t="s">
        <v>262</v>
      </c>
      <c r="AD189" s="54" t="s">
        <v>262</v>
      </c>
      <c r="AE189" s="54" t="s">
        <v>262</v>
      </c>
      <c r="AF189" s="54" t="s">
        <v>262</v>
      </c>
      <c r="AG189" s="54" t="s">
        <v>262</v>
      </c>
      <c r="AH189" s="54" t="s">
        <v>262</v>
      </c>
      <c r="AI189" s="54" t="s">
        <v>262</v>
      </c>
      <c r="AJ189" s="54" t="s">
        <v>215</v>
      </c>
    </row>
    <row r="190" spans="2:36" ht="171" hidden="1" x14ac:dyDescent="0.2">
      <c r="B190" s="54" t="s">
        <v>201</v>
      </c>
      <c r="C190" s="72" t="s">
        <v>502</v>
      </c>
      <c r="D190" s="54" t="s">
        <v>479</v>
      </c>
      <c r="E190" s="54" t="s">
        <v>397</v>
      </c>
      <c r="F190" s="54" t="s">
        <v>358</v>
      </c>
      <c r="G190" s="54" t="s">
        <v>350</v>
      </c>
      <c r="H190" s="54" t="s">
        <v>500</v>
      </c>
      <c r="I190" s="54" t="s">
        <v>262</v>
      </c>
      <c r="J190" s="54" t="s">
        <v>262</v>
      </c>
      <c r="K190" s="54" t="s">
        <v>995</v>
      </c>
      <c r="L190" s="54" t="s">
        <v>996</v>
      </c>
      <c r="M190" s="64" t="s">
        <v>997</v>
      </c>
      <c r="N190" s="54" t="s">
        <v>1254</v>
      </c>
      <c r="O190" s="54"/>
      <c r="P190" s="54" t="s">
        <v>1221</v>
      </c>
      <c r="Q190" s="65">
        <v>45292</v>
      </c>
      <c r="R190" s="65">
        <v>45641</v>
      </c>
      <c r="S190" s="65" t="s">
        <v>612</v>
      </c>
      <c r="T190" s="57"/>
      <c r="U190" s="54"/>
      <c r="V190" s="54">
        <v>100</v>
      </c>
      <c r="W190" s="54" t="s">
        <v>311</v>
      </c>
      <c r="X190" s="54" t="s">
        <v>312</v>
      </c>
      <c r="Y190" s="54" t="s">
        <v>262</v>
      </c>
      <c r="Z190" s="54" t="s">
        <v>262</v>
      </c>
      <c r="AA190" s="54" t="s">
        <v>262</v>
      </c>
      <c r="AB190" s="54" t="s">
        <v>1356</v>
      </c>
      <c r="AC190" s="54" t="s">
        <v>262</v>
      </c>
      <c r="AD190" s="54" t="s">
        <v>262</v>
      </c>
      <c r="AE190" s="54" t="s">
        <v>262</v>
      </c>
      <c r="AF190" s="54" t="s">
        <v>262</v>
      </c>
      <c r="AG190" s="54" t="s">
        <v>262</v>
      </c>
      <c r="AH190" s="54" t="s">
        <v>262</v>
      </c>
      <c r="AI190" s="54" t="s">
        <v>262</v>
      </c>
      <c r="AJ190" s="54" t="s">
        <v>215</v>
      </c>
    </row>
    <row r="191" spans="2:36" ht="171" hidden="1" x14ac:dyDescent="0.2">
      <c r="B191" s="54" t="s">
        <v>201</v>
      </c>
      <c r="C191" s="72" t="s">
        <v>502</v>
      </c>
      <c r="D191" s="54" t="s">
        <v>480</v>
      </c>
      <c r="E191" s="54" t="s">
        <v>398</v>
      </c>
      <c r="F191" s="54" t="s">
        <v>358</v>
      </c>
      <c r="G191" s="54" t="s">
        <v>350</v>
      </c>
      <c r="H191" s="54" t="s">
        <v>500</v>
      </c>
      <c r="I191" s="54" t="s">
        <v>262</v>
      </c>
      <c r="J191" s="54" t="s">
        <v>262</v>
      </c>
      <c r="K191" s="54" t="s">
        <v>998</v>
      </c>
      <c r="L191" s="54" t="s">
        <v>999</v>
      </c>
      <c r="M191" s="54" t="s">
        <v>1000</v>
      </c>
      <c r="N191" s="54" t="s">
        <v>1254</v>
      </c>
      <c r="O191" s="54"/>
      <c r="P191" s="54" t="s">
        <v>1221</v>
      </c>
      <c r="Q191" s="65">
        <v>45566</v>
      </c>
      <c r="R191" s="65">
        <v>45641</v>
      </c>
      <c r="S191" s="65" t="s">
        <v>612</v>
      </c>
      <c r="T191" s="57"/>
      <c r="U191" s="54"/>
      <c r="V191" s="54">
        <v>100</v>
      </c>
      <c r="W191" s="54" t="s">
        <v>311</v>
      </c>
      <c r="X191" s="54" t="s">
        <v>262</v>
      </c>
      <c r="Y191" s="54" t="s">
        <v>262</v>
      </c>
      <c r="Z191" s="54" t="s">
        <v>262</v>
      </c>
      <c r="AA191" s="54" t="s">
        <v>262</v>
      </c>
      <c r="AB191" s="54" t="s">
        <v>1354</v>
      </c>
      <c r="AC191" s="54" t="s">
        <v>262</v>
      </c>
      <c r="AD191" s="54" t="s">
        <v>262</v>
      </c>
      <c r="AE191" s="54" t="s">
        <v>262</v>
      </c>
      <c r="AF191" s="54" t="s">
        <v>262</v>
      </c>
      <c r="AG191" s="54" t="s">
        <v>262</v>
      </c>
      <c r="AH191" s="54" t="s">
        <v>262</v>
      </c>
      <c r="AI191" s="54" t="s">
        <v>262</v>
      </c>
      <c r="AJ191" s="54" t="s">
        <v>226</v>
      </c>
    </row>
    <row r="192" spans="2:36" ht="199.5" hidden="1" x14ac:dyDescent="0.2">
      <c r="B192" s="54" t="s">
        <v>201</v>
      </c>
      <c r="C192" s="72" t="s">
        <v>502</v>
      </c>
      <c r="D192" s="54" t="s">
        <v>480</v>
      </c>
      <c r="E192" s="54" t="s">
        <v>398</v>
      </c>
      <c r="F192" s="54" t="s">
        <v>358</v>
      </c>
      <c r="G192" s="54" t="s">
        <v>350</v>
      </c>
      <c r="H192" s="54" t="s">
        <v>500</v>
      </c>
      <c r="I192" s="54" t="s">
        <v>262</v>
      </c>
      <c r="J192" s="54" t="s">
        <v>262</v>
      </c>
      <c r="K192" s="54" t="s">
        <v>1535</v>
      </c>
      <c r="L192" s="54" t="s">
        <v>1536</v>
      </c>
      <c r="M192" s="64" t="s">
        <v>823</v>
      </c>
      <c r="N192" s="54" t="s">
        <v>815</v>
      </c>
      <c r="O192" s="54" t="s">
        <v>1345</v>
      </c>
      <c r="P192" s="54" t="s">
        <v>99</v>
      </c>
      <c r="Q192" s="65">
        <v>45292</v>
      </c>
      <c r="R192" s="65">
        <v>45641</v>
      </c>
      <c r="S192" s="65" t="s">
        <v>99</v>
      </c>
      <c r="T192" s="58"/>
      <c r="U192" s="54"/>
      <c r="V192" s="54">
        <v>100</v>
      </c>
      <c r="W192" s="54" t="s">
        <v>311</v>
      </c>
      <c r="X192" s="54" t="s">
        <v>262</v>
      </c>
      <c r="Y192" s="54" t="s">
        <v>262</v>
      </c>
      <c r="Z192" s="54" t="s">
        <v>262</v>
      </c>
      <c r="AA192" s="54" t="s">
        <v>262</v>
      </c>
      <c r="AB192" s="54" t="s">
        <v>1354</v>
      </c>
      <c r="AC192" s="54" t="s">
        <v>1357</v>
      </c>
      <c r="AD192" s="54" t="s">
        <v>262</v>
      </c>
      <c r="AE192" s="54" t="s">
        <v>262</v>
      </c>
      <c r="AF192" s="54" t="s">
        <v>262</v>
      </c>
      <c r="AG192" s="54" t="s">
        <v>262</v>
      </c>
      <c r="AH192" s="54" t="s">
        <v>262</v>
      </c>
      <c r="AI192" s="54" t="s">
        <v>262</v>
      </c>
      <c r="AJ192" s="54" t="s">
        <v>247</v>
      </c>
    </row>
    <row r="193" spans="2:36" ht="171" hidden="1" x14ac:dyDescent="0.2">
      <c r="B193" s="54" t="s">
        <v>201</v>
      </c>
      <c r="C193" s="72" t="s">
        <v>502</v>
      </c>
      <c r="D193" s="54" t="s">
        <v>480</v>
      </c>
      <c r="E193" s="54" t="s">
        <v>399</v>
      </c>
      <c r="F193" s="54" t="s">
        <v>358</v>
      </c>
      <c r="G193" s="54" t="s">
        <v>350</v>
      </c>
      <c r="H193" s="54" t="s">
        <v>500</v>
      </c>
      <c r="I193" s="54" t="s">
        <v>262</v>
      </c>
      <c r="J193" s="54" t="s">
        <v>262</v>
      </c>
      <c r="K193" s="54" t="s">
        <v>1001</v>
      </c>
      <c r="L193" s="54" t="s">
        <v>1002</v>
      </c>
      <c r="M193" s="64" t="s">
        <v>1003</v>
      </c>
      <c r="N193" s="54" t="s">
        <v>1254</v>
      </c>
      <c r="O193" s="54"/>
      <c r="P193" s="54" t="s">
        <v>1221</v>
      </c>
      <c r="Q193" s="65">
        <v>45566</v>
      </c>
      <c r="R193" s="65">
        <v>45641</v>
      </c>
      <c r="S193" s="65" t="s">
        <v>612</v>
      </c>
      <c r="T193" s="54"/>
      <c r="U193" s="54"/>
      <c r="V193" s="54">
        <v>50</v>
      </c>
      <c r="W193" s="54" t="s">
        <v>311</v>
      </c>
      <c r="X193" s="54" t="s">
        <v>262</v>
      </c>
      <c r="Y193" s="54" t="s">
        <v>262</v>
      </c>
      <c r="Z193" s="54" t="s">
        <v>262</v>
      </c>
      <c r="AA193" s="54" t="s">
        <v>262</v>
      </c>
      <c r="AB193" s="54" t="s">
        <v>1240</v>
      </c>
      <c r="AC193" s="54" t="s">
        <v>262</v>
      </c>
      <c r="AD193" s="54" t="s">
        <v>262</v>
      </c>
      <c r="AE193" s="54" t="s">
        <v>262</v>
      </c>
      <c r="AF193" s="54" t="s">
        <v>262</v>
      </c>
      <c r="AG193" s="54" t="s">
        <v>262</v>
      </c>
      <c r="AH193" s="54" t="s">
        <v>262</v>
      </c>
      <c r="AI193" s="54" t="s">
        <v>262</v>
      </c>
      <c r="AJ193" s="54" t="s">
        <v>226</v>
      </c>
    </row>
    <row r="194" spans="2:36" ht="171" hidden="1" x14ac:dyDescent="0.2">
      <c r="B194" s="54" t="s">
        <v>201</v>
      </c>
      <c r="C194" s="72" t="s">
        <v>502</v>
      </c>
      <c r="D194" s="54" t="s">
        <v>480</v>
      </c>
      <c r="E194" s="54" t="s">
        <v>399</v>
      </c>
      <c r="F194" s="54" t="s">
        <v>358</v>
      </c>
      <c r="G194" s="54" t="s">
        <v>350</v>
      </c>
      <c r="H194" s="54" t="s">
        <v>500</v>
      </c>
      <c r="I194" s="54" t="s">
        <v>262</v>
      </c>
      <c r="J194" s="54" t="s">
        <v>262</v>
      </c>
      <c r="K194" s="54" t="s">
        <v>1004</v>
      </c>
      <c r="L194" s="54" t="s">
        <v>1005</v>
      </c>
      <c r="M194" s="64" t="s">
        <v>1006</v>
      </c>
      <c r="N194" s="54" t="s">
        <v>1254</v>
      </c>
      <c r="O194" s="54"/>
      <c r="P194" s="54" t="s">
        <v>1221</v>
      </c>
      <c r="Q194" s="65">
        <v>45474</v>
      </c>
      <c r="R194" s="65">
        <v>45641</v>
      </c>
      <c r="S194" s="65" t="s">
        <v>50</v>
      </c>
      <c r="T194" s="57"/>
      <c r="U194" s="54"/>
      <c r="V194" s="54">
        <v>50</v>
      </c>
      <c r="W194" s="54" t="s">
        <v>311</v>
      </c>
      <c r="X194" s="54" t="s">
        <v>262</v>
      </c>
      <c r="Y194" s="54" t="s">
        <v>262</v>
      </c>
      <c r="Z194" s="54" t="s">
        <v>262</v>
      </c>
      <c r="AA194" s="54" t="s">
        <v>262</v>
      </c>
      <c r="AB194" s="54" t="s">
        <v>1240</v>
      </c>
      <c r="AC194" s="54" t="s">
        <v>262</v>
      </c>
      <c r="AD194" s="54" t="s">
        <v>262</v>
      </c>
      <c r="AE194" s="54" t="s">
        <v>262</v>
      </c>
      <c r="AF194" s="54" t="s">
        <v>262</v>
      </c>
      <c r="AG194" s="54" t="s">
        <v>262</v>
      </c>
      <c r="AH194" s="54" t="s">
        <v>262</v>
      </c>
      <c r="AI194" s="54" t="s">
        <v>262</v>
      </c>
      <c r="AJ194" s="54" t="s">
        <v>226</v>
      </c>
    </row>
    <row r="195" spans="2:36" ht="185.25" hidden="1" x14ac:dyDescent="0.2">
      <c r="B195" s="54" t="s">
        <v>201</v>
      </c>
      <c r="C195" s="72" t="s">
        <v>502</v>
      </c>
      <c r="D195" s="54" t="s">
        <v>480</v>
      </c>
      <c r="E195" s="54" t="s">
        <v>400</v>
      </c>
      <c r="F195" s="54" t="s">
        <v>358</v>
      </c>
      <c r="G195" s="54" t="s">
        <v>350</v>
      </c>
      <c r="H195" s="54" t="s">
        <v>500</v>
      </c>
      <c r="I195" s="54" t="s">
        <v>262</v>
      </c>
      <c r="J195" s="54" t="s">
        <v>262</v>
      </c>
      <c r="K195" s="68" t="s">
        <v>1007</v>
      </c>
      <c r="L195" s="68" t="s">
        <v>1008</v>
      </c>
      <c r="M195" s="68" t="s">
        <v>1009</v>
      </c>
      <c r="N195" s="54" t="s">
        <v>1254</v>
      </c>
      <c r="O195" s="54"/>
      <c r="P195" s="54" t="s">
        <v>1221</v>
      </c>
      <c r="Q195" s="65">
        <v>45474</v>
      </c>
      <c r="R195" s="65">
        <v>45641</v>
      </c>
      <c r="S195" s="65" t="s">
        <v>612</v>
      </c>
      <c r="T195" s="57"/>
      <c r="U195" s="54"/>
      <c r="V195" s="54">
        <v>70</v>
      </c>
      <c r="W195" s="54" t="s">
        <v>311</v>
      </c>
      <c r="X195" s="54" t="s">
        <v>312</v>
      </c>
      <c r="Y195" s="54" t="s">
        <v>1369</v>
      </c>
      <c r="Z195" s="54" t="s">
        <v>262</v>
      </c>
      <c r="AA195" s="54" t="s">
        <v>262</v>
      </c>
      <c r="AB195" s="54" t="s">
        <v>1356</v>
      </c>
      <c r="AC195" s="54" t="s">
        <v>1354</v>
      </c>
      <c r="AD195" s="54" t="s">
        <v>1355</v>
      </c>
      <c r="AE195" s="54" t="s">
        <v>262</v>
      </c>
      <c r="AF195" s="54" t="s">
        <v>262</v>
      </c>
      <c r="AG195" s="54" t="s">
        <v>262</v>
      </c>
      <c r="AH195" s="54" t="s">
        <v>262</v>
      </c>
      <c r="AI195" s="54" t="s">
        <v>262</v>
      </c>
      <c r="AJ195" s="54" t="s">
        <v>226</v>
      </c>
    </row>
    <row r="196" spans="2:36" ht="171" hidden="1" x14ac:dyDescent="0.2">
      <c r="B196" s="54" t="s">
        <v>201</v>
      </c>
      <c r="C196" s="72" t="s">
        <v>502</v>
      </c>
      <c r="D196" s="54" t="s">
        <v>480</v>
      </c>
      <c r="E196" s="54" t="s">
        <v>400</v>
      </c>
      <c r="F196" s="54" t="s">
        <v>358</v>
      </c>
      <c r="G196" s="54" t="s">
        <v>350</v>
      </c>
      <c r="H196" s="54" t="s">
        <v>500</v>
      </c>
      <c r="I196" s="54" t="s">
        <v>262</v>
      </c>
      <c r="J196" s="54" t="s">
        <v>262</v>
      </c>
      <c r="K196" s="54" t="s">
        <v>1537</v>
      </c>
      <c r="L196" s="54" t="s">
        <v>1538</v>
      </c>
      <c r="M196" s="64" t="s">
        <v>1539</v>
      </c>
      <c r="N196" s="54" t="s">
        <v>815</v>
      </c>
      <c r="O196" s="54" t="s">
        <v>1293</v>
      </c>
      <c r="P196" s="54" t="s">
        <v>824</v>
      </c>
      <c r="Q196" s="65">
        <v>45323</v>
      </c>
      <c r="R196" s="65">
        <v>45658</v>
      </c>
      <c r="S196" s="65" t="s">
        <v>99</v>
      </c>
      <c r="T196" s="58"/>
      <c r="U196" s="54"/>
      <c r="V196" s="54">
        <v>100</v>
      </c>
      <c r="W196" s="54" t="s">
        <v>311</v>
      </c>
      <c r="X196" s="54" t="s">
        <v>312</v>
      </c>
      <c r="Y196" s="54" t="s">
        <v>1369</v>
      </c>
      <c r="Z196" s="54" t="s">
        <v>262</v>
      </c>
      <c r="AA196" s="54" t="s">
        <v>262</v>
      </c>
      <c r="AB196" s="54" t="s">
        <v>1356</v>
      </c>
      <c r="AC196" s="54" t="s">
        <v>1354</v>
      </c>
      <c r="AD196" s="54" t="s">
        <v>1355</v>
      </c>
      <c r="AE196" s="54" t="s">
        <v>262</v>
      </c>
      <c r="AF196" s="54" t="s">
        <v>262</v>
      </c>
      <c r="AG196" s="54" t="s">
        <v>262</v>
      </c>
      <c r="AH196" s="54" t="s">
        <v>262</v>
      </c>
      <c r="AI196" s="54" t="s">
        <v>262</v>
      </c>
      <c r="AJ196" s="54" t="s">
        <v>247</v>
      </c>
    </row>
    <row r="197" spans="2:36" ht="171" hidden="1" x14ac:dyDescent="0.2">
      <c r="B197" s="54" t="s">
        <v>201</v>
      </c>
      <c r="C197" s="72" t="s">
        <v>502</v>
      </c>
      <c r="D197" s="54" t="s">
        <v>481</v>
      </c>
      <c r="E197" s="54" t="s">
        <v>401</v>
      </c>
      <c r="F197" s="54" t="s">
        <v>358</v>
      </c>
      <c r="G197" s="54" t="s">
        <v>500</v>
      </c>
      <c r="H197" s="54" t="s">
        <v>262</v>
      </c>
      <c r="I197" s="54" t="s">
        <v>262</v>
      </c>
      <c r="J197" s="54" t="s">
        <v>262</v>
      </c>
      <c r="K197" s="54" t="s">
        <v>1010</v>
      </c>
      <c r="L197" s="64" t="s">
        <v>1011</v>
      </c>
      <c r="M197" s="54" t="s">
        <v>1012</v>
      </c>
      <c r="N197" s="54" t="s">
        <v>1254</v>
      </c>
      <c r="O197" s="54"/>
      <c r="P197" s="54" t="s">
        <v>1221</v>
      </c>
      <c r="Q197" s="65">
        <v>45474</v>
      </c>
      <c r="R197" s="65">
        <v>45641</v>
      </c>
      <c r="S197" s="65" t="s">
        <v>612</v>
      </c>
      <c r="T197" s="54"/>
      <c r="U197" s="54"/>
      <c r="V197" s="54">
        <v>100</v>
      </c>
      <c r="W197" s="54" t="s">
        <v>311</v>
      </c>
      <c r="X197" s="54" t="s">
        <v>312</v>
      </c>
      <c r="Y197" s="54" t="s">
        <v>262</v>
      </c>
      <c r="Z197" s="54" t="s">
        <v>262</v>
      </c>
      <c r="AA197" s="54" t="s">
        <v>262</v>
      </c>
      <c r="AB197" s="54" t="s">
        <v>1356</v>
      </c>
      <c r="AC197" s="54" t="s">
        <v>1355</v>
      </c>
      <c r="AD197" s="54" t="s">
        <v>262</v>
      </c>
      <c r="AE197" s="54" t="s">
        <v>262</v>
      </c>
      <c r="AF197" s="54" t="s">
        <v>262</v>
      </c>
      <c r="AG197" s="54" t="s">
        <v>262</v>
      </c>
      <c r="AH197" s="54" t="s">
        <v>262</v>
      </c>
      <c r="AI197" s="54" t="s">
        <v>262</v>
      </c>
      <c r="AJ197" s="54" t="s">
        <v>226</v>
      </c>
    </row>
    <row r="198" spans="2:36" ht="171" hidden="1" x14ac:dyDescent="0.2">
      <c r="B198" s="54" t="s">
        <v>201</v>
      </c>
      <c r="C198" s="72" t="s">
        <v>502</v>
      </c>
      <c r="D198" s="54" t="s">
        <v>481</v>
      </c>
      <c r="E198" s="54" t="s">
        <v>401</v>
      </c>
      <c r="F198" s="54" t="s">
        <v>358</v>
      </c>
      <c r="G198" s="54" t="s">
        <v>500</v>
      </c>
      <c r="H198" s="54" t="s">
        <v>262</v>
      </c>
      <c r="I198" s="54" t="s">
        <v>262</v>
      </c>
      <c r="J198" s="54" t="s">
        <v>262</v>
      </c>
      <c r="K198" s="54" t="s">
        <v>1233</v>
      </c>
      <c r="L198" s="54" t="s">
        <v>1540</v>
      </c>
      <c r="M198" s="54" t="s">
        <v>1234</v>
      </c>
      <c r="N198" s="54" t="s">
        <v>1254</v>
      </c>
      <c r="O198" s="54" t="s">
        <v>1308</v>
      </c>
      <c r="P198" s="54" t="s">
        <v>1221</v>
      </c>
      <c r="Q198" s="65">
        <v>45323</v>
      </c>
      <c r="R198" s="65">
        <v>45504</v>
      </c>
      <c r="S198" s="65" t="s">
        <v>612</v>
      </c>
      <c r="T198" s="63"/>
      <c r="U198" s="54"/>
      <c r="V198" s="64"/>
      <c r="W198" s="54" t="s">
        <v>312</v>
      </c>
      <c r="X198" s="54" t="s">
        <v>312</v>
      </c>
      <c r="Y198" s="54" t="s">
        <v>262</v>
      </c>
      <c r="Z198" s="54" t="s">
        <v>262</v>
      </c>
      <c r="AA198" s="54" t="s">
        <v>262</v>
      </c>
      <c r="AB198" s="54" t="s">
        <v>1356</v>
      </c>
      <c r="AC198" s="54" t="s">
        <v>1355</v>
      </c>
      <c r="AD198" s="54" t="s">
        <v>1357</v>
      </c>
      <c r="AE198" s="54" t="s">
        <v>262</v>
      </c>
      <c r="AF198" s="54" t="s">
        <v>262</v>
      </c>
      <c r="AG198" s="54" t="s">
        <v>262</v>
      </c>
      <c r="AH198" s="54" t="s">
        <v>262</v>
      </c>
      <c r="AI198" s="54" t="s">
        <v>262</v>
      </c>
      <c r="AJ198" s="54" t="s">
        <v>226</v>
      </c>
    </row>
    <row r="199" spans="2:36" ht="171" hidden="1" x14ac:dyDescent="0.2">
      <c r="B199" s="54" t="s">
        <v>201</v>
      </c>
      <c r="C199" s="72" t="s">
        <v>502</v>
      </c>
      <c r="D199" s="54" t="s">
        <v>481</v>
      </c>
      <c r="E199" s="54" t="s">
        <v>402</v>
      </c>
      <c r="F199" s="54" t="s">
        <v>358</v>
      </c>
      <c r="G199" s="54" t="s">
        <v>500</v>
      </c>
      <c r="H199" s="54" t="s">
        <v>262</v>
      </c>
      <c r="I199" s="54" t="s">
        <v>262</v>
      </c>
      <c r="J199" s="54" t="s">
        <v>262</v>
      </c>
      <c r="K199" s="54" t="s">
        <v>1013</v>
      </c>
      <c r="L199" s="54" t="s">
        <v>1014</v>
      </c>
      <c r="M199" s="54" t="s">
        <v>1015</v>
      </c>
      <c r="N199" s="54" t="s">
        <v>1254</v>
      </c>
      <c r="O199" s="54"/>
      <c r="P199" s="65" t="s">
        <v>1221</v>
      </c>
      <c r="Q199" s="65">
        <v>45520</v>
      </c>
      <c r="R199" s="65">
        <v>45626</v>
      </c>
      <c r="S199" s="54" t="s">
        <v>50</v>
      </c>
      <c r="T199" s="54"/>
      <c r="U199" s="54"/>
      <c r="V199" s="54">
        <v>50</v>
      </c>
      <c r="W199" s="54" t="s">
        <v>312</v>
      </c>
      <c r="X199" s="54" t="s">
        <v>262</v>
      </c>
      <c r="Y199" s="54" t="s">
        <v>262</v>
      </c>
      <c r="Z199" s="54" t="s">
        <v>262</v>
      </c>
      <c r="AA199" s="54" t="s">
        <v>262</v>
      </c>
      <c r="AB199" s="54" t="s">
        <v>1356</v>
      </c>
      <c r="AC199" s="54" t="s">
        <v>1355</v>
      </c>
      <c r="AD199" s="54" t="s">
        <v>262</v>
      </c>
      <c r="AE199" s="54" t="s">
        <v>262</v>
      </c>
      <c r="AF199" s="54" t="s">
        <v>262</v>
      </c>
      <c r="AG199" s="54" t="s">
        <v>262</v>
      </c>
      <c r="AH199" s="68" t="s">
        <v>262</v>
      </c>
      <c r="AI199" s="75" t="s">
        <v>262</v>
      </c>
      <c r="AJ199" s="68" t="s">
        <v>226</v>
      </c>
    </row>
    <row r="200" spans="2:36" ht="171" hidden="1" x14ac:dyDescent="0.2">
      <c r="B200" s="54" t="s">
        <v>201</v>
      </c>
      <c r="C200" s="72" t="s">
        <v>502</v>
      </c>
      <c r="D200" s="54" t="s">
        <v>481</v>
      </c>
      <c r="E200" s="54" t="s">
        <v>402</v>
      </c>
      <c r="F200" s="54" t="s">
        <v>358</v>
      </c>
      <c r="G200" s="54" t="s">
        <v>500</v>
      </c>
      <c r="H200" s="54" t="s">
        <v>262</v>
      </c>
      <c r="I200" s="54" t="s">
        <v>262</v>
      </c>
      <c r="J200" s="54" t="s">
        <v>262</v>
      </c>
      <c r="K200" s="54" t="s">
        <v>1541</v>
      </c>
      <c r="L200" s="54" t="s">
        <v>1542</v>
      </c>
      <c r="M200" s="104" t="s">
        <v>1543</v>
      </c>
      <c r="N200" s="54" t="s">
        <v>1254</v>
      </c>
      <c r="O200" s="54"/>
      <c r="P200" s="65" t="s">
        <v>1221</v>
      </c>
      <c r="Q200" s="65">
        <v>45566</v>
      </c>
      <c r="R200" s="65">
        <v>45641</v>
      </c>
      <c r="S200" s="54" t="s">
        <v>50</v>
      </c>
      <c r="T200" s="54"/>
      <c r="U200" s="54"/>
      <c r="V200" s="54">
        <v>50</v>
      </c>
      <c r="W200" s="54" t="s">
        <v>312</v>
      </c>
      <c r="X200" s="54" t="s">
        <v>262</v>
      </c>
      <c r="Y200" s="54" t="s">
        <v>262</v>
      </c>
      <c r="Z200" s="54" t="s">
        <v>262</v>
      </c>
      <c r="AA200" s="54" t="s">
        <v>262</v>
      </c>
      <c r="AB200" s="54" t="s">
        <v>1356</v>
      </c>
      <c r="AC200" s="54" t="s">
        <v>1355</v>
      </c>
      <c r="AD200" s="54" t="s">
        <v>1357</v>
      </c>
      <c r="AE200" s="54" t="s">
        <v>262</v>
      </c>
      <c r="AF200" s="54" t="s">
        <v>262</v>
      </c>
      <c r="AG200" s="54" t="s">
        <v>262</v>
      </c>
      <c r="AH200" s="68" t="s">
        <v>262</v>
      </c>
      <c r="AI200" s="75" t="s">
        <v>262</v>
      </c>
      <c r="AJ200" s="68" t="s">
        <v>226</v>
      </c>
    </row>
    <row r="201" spans="2:36" ht="142.5" hidden="1" x14ac:dyDescent="0.2">
      <c r="B201" s="78" t="s">
        <v>201</v>
      </c>
      <c r="C201" s="72" t="s">
        <v>284</v>
      </c>
      <c r="D201" s="78" t="s">
        <v>475</v>
      </c>
      <c r="E201" s="78" t="s">
        <v>386</v>
      </c>
      <c r="F201" s="79" t="s">
        <v>605</v>
      </c>
      <c r="G201" s="78" t="s">
        <v>606</v>
      </c>
      <c r="H201" s="79" t="s">
        <v>262</v>
      </c>
      <c r="I201" s="79" t="s">
        <v>262</v>
      </c>
      <c r="J201" s="79" t="s">
        <v>262</v>
      </c>
      <c r="K201" s="78" t="s">
        <v>607</v>
      </c>
      <c r="L201" s="80" t="s">
        <v>608</v>
      </c>
      <c r="M201" s="78" t="s">
        <v>609</v>
      </c>
      <c r="N201" s="79" t="s">
        <v>610</v>
      </c>
      <c r="O201" s="79" t="s">
        <v>611</v>
      </c>
      <c r="P201" s="79" t="s">
        <v>99</v>
      </c>
      <c r="Q201" s="81">
        <v>45323</v>
      </c>
      <c r="R201" s="81">
        <v>45401</v>
      </c>
      <c r="S201" s="81" t="s">
        <v>612</v>
      </c>
      <c r="T201" s="56" t="s">
        <v>613</v>
      </c>
      <c r="U201" s="56" t="s">
        <v>613</v>
      </c>
      <c r="V201" s="84">
        <v>0.45</v>
      </c>
      <c r="W201" s="79" t="s">
        <v>1360</v>
      </c>
      <c r="X201" s="79" t="s">
        <v>302</v>
      </c>
      <c r="Y201" s="79" t="s">
        <v>1369</v>
      </c>
      <c r="Z201" s="79" t="s">
        <v>262</v>
      </c>
      <c r="AA201" s="79" t="s">
        <v>262</v>
      </c>
      <c r="AB201" s="54" t="s">
        <v>1357</v>
      </c>
      <c r="AC201" s="54" t="s">
        <v>322</v>
      </c>
      <c r="AD201" s="54" t="s">
        <v>262</v>
      </c>
      <c r="AE201" s="54" t="s">
        <v>262</v>
      </c>
      <c r="AF201" s="54" t="s">
        <v>262</v>
      </c>
      <c r="AG201" s="54" t="s">
        <v>262</v>
      </c>
      <c r="AH201" s="83" t="s">
        <v>262</v>
      </c>
      <c r="AI201" s="83" t="s">
        <v>262</v>
      </c>
      <c r="AJ201" s="78" t="s">
        <v>247</v>
      </c>
    </row>
    <row r="202" spans="2:36" ht="128.25" hidden="1" x14ac:dyDescent="0.2">
      <c r="B202" s="78" t="s">
        <v>201</v>
      </c>
      <c r="C202" s="72" t="s">
        <v>284</v>
      </c>
      <c r="D202" s="78" t="s">
        <v>475</v>
      </c>
      <c r="E202" s="78" t="s">
        <v>386</v>
      </c>
      <c r="F202" s="79" t="s">
        <v>605</v>
      </c>
      <c r="G202" s="78" t="s">
        <v>606</v>
      </c>
      <c r="H202" s="79" t="s">
        <v>262</v>
      </c>
      <c r="I202" s="79" t="s">
        <v>262</v>
      </c>
      <c r="J202" s="79" t="s">
        <v>262</v>
      </c>
      <c r="K202" s="78" t="s">
        <v>614</v>
      </c>
      <c r="L202" s="80" t="s">
        <v>772</v>
      </c>
      <c r="M202" s="78" t="s">
        <v>615</v>
      </c>
      <c r="N202" s="79" t="s">
        <v>610</v>
      </c>
      <c r="O202" s="79" t="s">
        <v>611</v>
      </c>
      <c r="P202" s="79" t="s">
        <v>99</v>
      </c>
      <c r="Q202" s="81">
        <v>45404</v>
      </c>
      <c r="R202" s="81">
        <v>45433</v>
      </c>
      <c r="S202" s="81" t="s">
        <v>99</v>
      </c>
      <c r="T202" s="56" t="s">
        <v>613</v>
      </c>
      <c r="U202" s="56" t="s">
        <v>613</v>
      </c>
      <c r="V202" s="84">
        <v>0.05</v>
      </c>
      <c r="W202" s="79" t="s">
        <v>1360</v>
      </c>
      <c r="X202" s="79" t="s">
        <v>302</v>
      </c>
      <c r="Y202" s="79" t="s">
        <v>1369</v>
      </c>
      <c r="Z202" s="79" t="s">
        <v>262</v>
      </c>
      <c r="AA202" s="79" t="s">
        <v>262</v>
      </c>
      <c r="AB202" s="54" t="s">
        <v>1357</v>
      </c>
      <c r="AC202" s="54" t="s">
        <v>322</v>
      </c>
      <c r="AD202" s="54" t="s">
        <v>262</v>
      </c>
      <c r="AE202" s="54" t="s">
        <v>262</v>
      </c>
      <c r="AF202" s="54" t="s">
        <v>262</v>
      </c>
      <c r="AG202" s="54" t="s">
        <v>262</v>
      </c>
      <c r="AH202" s="83" t="s">
        <v>262</v>
      </c>
      <c r="AI202" s="83" t="s">
        <v>262</v>
      </c>
      <c r="AJ202" s="78" t="s">
        <v>247</v>
      </c>
    </row>
    <row r="203" spans="2:36" ht="128.25" hidden="1" x14ac:dyDescent="0.2">
      <c r="B203" s="78" t="s">
        <v>201</v>
      </c>
      <c r="C203" s="72" t="s">
        <v>284</v>
      </c>
      <c r="D203" s="78" t="s">
        <v>475</v>
      </c>
      <c r="E203" s="78" t="s">
        <v>386</v>
      </c>
      <c r="F203" s="79" t="s">
        <v>605</v>
      </c>
      <c r="G203" s="78" t="s">
        <v>606</v>
      </c>
      <c r="H203" s="79" t="s">
        <v>262</v>
      </c>
      <c r="I203" s="79" t="s">
        <v>262</v>
      </c>
      <c r="J203" s="79" t="s">
        <v>262</v>
      </c>
      <c r="K203" s="78" t="s">
        <v>616</v>
      </c>
      <c r="L203" s="78" t="s">
        <v>617</v>
      </c>
      <c r="M203" s="78" t="s">
        <v>618</v>
      </c>
      <c r="N203" s="79" t="s">
        <v>610</v>
      </c>
      <c r="O203" s="79" t="s">
        <v>611</v>
      </c>
      <c r="P203" s="79" t="s">
        <v>99</v>
      </c>
      <c r="Q203" s="81">
        <v>45404</v>
      </c>
      <c r="R203" s="81">
        <v>45433</v>
      </c>
      <c r="S203" s="81" t="s">
        <v>619</v>
      </c>
      <c r="T203" s="56" t="s">
        <v>613</v>
      </c>
      <c r="U203" s="56" t="s">
        <v>613</v>
      </c>
      <c r="V203" s="84">
        <v>0.2</v>
      </c>
      <c r="W203" s="79" t="s">
        <v>1360</v>
      </c>
      <c r="X203" s="79" t="s">
        <v>302</v>
      </c>
      <c r="Y203" s="79" t="s">
        <v>262</v>
      </c>
      <c r="Z203" s="79" t="s">
        <v>262</v>
      </c>
      <c r="AA203" s="79" t="s">
        <v>262</v>
      </c>
      <c r="AB203" s="54" t="s">
        <v>1357</v>
      </c>
      <c r="AC203" s="54" t="s">
        <v>322</v>
      </c>
      <c r="AD203" s="54" t="s">
        <v>262</v>
      </c>
      <c r="AE203" s="54" t="s">
        <v>262</v>
      </c>
      <c r="AF203" s="54" t="s">
        <v>262</v>
      </c>
      <c r="AG203" s="54" t="s">
        <v>262</v>
      </c>
      <c r="AH203" s="83" t="s">
        <v>262</v>
      </c>
      <c r="AI203" s="83" t="s">
        <v>262</v>
      </c>
      <c r="AJ203" s="78" t="s">
        <v>247</v>
      </c>
    </row>
    <row r="204" spans="2:36" ht="128.25" hidden="1" x14ac:dyDescent="0.2">
      <c r="B204" s="78" t="s">
        <v>201</v>
      </c>
      <c r="C204" s="72" t="s">
        <v>284</v>
      </c>
      <c r="D204" s="78" t="s">
        <v>475</v>
      </c>
      <c r="E204" s="78" t="s">
        <v>386</v>
      </c>
      <c r="F204" s="79" t="s">
        <v>605</v>
      </c>
      <c r="G204" s="78" t="s">
        <v>606</v>
      </c>
      <c r="H204" s="79" t="s">
        <v>262</v>
      </c>
      <c r="I204" s="79" t="s">
        <v>262</v>
      </c>
      <c r="J204" s="79" t="s">
        <v>262</v>
      </c>
      <c r="K204" s="78" t="s">
        <v>620</v>
      </c>
      <c r="L204" s="78" t="s">
        <v>621</v>
      </c>
      <c r="M204" s="78" t="s">
        <v>622</v>
      </c>
      <c r="N204" s="79" t="s">
        <v>610</v>
      </c>
      <c r="O204" s="79" t="s">
        <v>611</v>
      </c>
      <c r="P204" s="79" t="s">
        <v>99</v>
      </c>
      <c r="Q204" s="81">
        <v>45404</v>
      </c>
      <c r="R204" s="81">
        <v>45426</v>
      </c>
      <c r="S204" s="81" t="s">
        <v>619</v>
      </c>
      <c r="T204" s="56" t="s">
        <v>613</v>
      </c>
      <c r="U204" s="56" t="s">
        <v>613</v>
      </c>
      <c r="V204" s="84">
        <v>0.1</v>
      </c>
      <c r="W204" s="79" t="s">
        <v>1360</v>
      </c>
      <c r="X204" s="79" t="s">
        <v>1372</v>
      </c>
      <c r="Y204" s="79" t="s">
        <v>262</v>
      </c>
      <c r="Z204" s="79" t="s">
        <v>262</v>
      </c>
      <c r="AA204" s="79" t="s">
        <v>262</v>
      </c>
      <c r="AB204" s="54" t="s">
        <v>1357</v>
      </c>
      <c r="AC204" s="54" t="s">
        <v>322</v>
      </c>
      <c r="AD204" s="54" t="s">
        <v>262</v>
      </c>
      <c r="AE204" s="54" t="s">
        <v>262</v>
      </c>
      <c r="AF204" s="54" t="s">
        <v>262</v>
      </c>
      <c r="AG204" s="54" t="s">
        <v>262</v>
      </c>
      <c r="AH204" s="83" t="s">
        <v>262</v>
      </c>
      <c r="AI204" s="83" t="s">
        <v>262</v>
      </c>
      <c r="AJ204" s="78" t="s">
        <v>268</v>
      </c>
    </row>
    <row r="205" spans="2:36" ht="213.75" hidden="1" x14ac:dyDescent="0.2">
      <c r="B205" s="78" t="s">
        <v>201</v>
      </c>
      <c r="C205" s="72" t="s">
        <v>284</v>
      </c>
      <c r="D205" s="78" t="s">
        <v>475</v>
      </c>
      <c r="E205" s="78" t="s">
        <v>386</v>
      </c>
      <c r="F205" s="79" t="s">
        <v>605</v>
      </c>
      <c r="G205" s="78" t="s">
        <v>606</v>
      </c>
      <c r="H205" s="79" t="s">
        <v>262</v>
      </c>
      <c r="I205" s="79" t="s">
        <v>262</v>
      </c>
      <c r="J205" s="79" t="s">
        <v>262</v>
      </c>
      <c r="K205" s="78" t="s">
        <v>623</v>
      </c>
      <c r="L205" s="78" t="s">
        <v>624</v>
      </c>
      <c r="M205" s="78" t="s">
        <v>625</v>
      </c>
      <c r="N205" s="79" t="s">
        <v>610</v>
      </c>
      <c r="O205" s="79" t="s">
        <v>611</v>
      </c>
      <c r="P205" s="79" t="s">
        <v>99</v>
      </c>
      <c r="Q205" s="81">
        <v>45427</v>
      </c>
      <c r="R205" s="81">
        <v>45450</v>
      </c>
      <c r="S205" s="81" t="s">
        <v>619</v>
      </c>
      <c r="T205" s="56" t="s">
        <v>613</v>
      </c>
      <c r="U205" s="56" t="s">
        <v>613</v>
      </c>
      <c r="V205" s="84">
        <v>0.1</v>
      </c>
      <c r="W205" s="79" t="s">
        <v>1360</v>
      </c>
      <c r="X205" s="79" t="s">
        <v>1372</v>
      </c>
      <c r="Y205" s="79" t="s">
        <v>262</v>
      </c>
      <c r="Z205" s="79" t="s">
        <v>262</v>
      </c>
      <c r="AA205" s="79" t="s">
        <v>262</v>
      </c>
      <c r="AB205" s="54" t="s">
        <v>1357</v>
      </c>
      <c r="AC205" s="54" t="s">
        <v>322</v>
      </c>
      <c r="AD205" s="54" t="s">
        <v>262</v>
      </c>
      <c r="AE205" s="54" t="s">
        <v>262</v>
      </c>
      <c r="AF205" s="54" t="s">
        <v>262</v>
      </c>
      <c r="AG205" s="54" t="s">
        <v>262</v>
      </c>
      <c r="AH205" s="83" t="s">
        <v>262</v>
      </c>
      <c r="AI205" s="83" t="s">
        <v>262</v>
      </c>
      <c r="AJ205" s="78" t="s">
        <v>268</v>
      </c>
    </row>
    <row r="206" spans="2:36" ht="128.25" hidden="1" x14ac:dyDescent="0.2">
      <c r="B206" s="78" t="s">
        <v>201</v>
      </c>
      <c r="C206" s="72" t="s">
        <v>284</v>
      </c>
      <c r="D206" s="78" t="s">
        <v>475</v>
      </c>
      <c r="E206" s="78" t="s">
        <v>386</v>
      </c>
      <c r="F206" s="79" t="s">
        <v>605</v>
      </c>
      <c r="G206" s="78" t="s">
        <v>606</v>
      </c>
      <c r="H206" s="79" t="s">
        <v>262</v>
      </c>
      <c r="I206" s="79" t="s">
        <v>262</v>
      </c>
      <c r="J206" s="79" t="s">
        <v>262</v>
      </c>
      <c r="K206" s="78" t="s">
        <v>626</v>
      </c>
      <c r="L206" s="78" t="s">
        <v>627</v>
      </c>
      <c r="M206" s="78" t="s">
        <v>628</v>
      </c>
      <c r="N206" s="79" t="s">
        <v>610</v>
      </c>
      <c r="O206" s="79" t="s">
        <v>611</v>
      </c>
      <c r="P206" s="79" t="s">
        <v>99</v>
      </c>
      <c r="Q206" s="81">
        <v>45454</v>
      </c>
      <c r="R206" s="81">
        <v>45460</v>
      </c>
      <c r="S206" s="81" t="s">
        <v>619</v>
      </c>
      <c r="T206" s="56" t="s">
        <v>613</v>
      </c>
      <c r="U206" s="56" t="s">
        <v>613</v>
      </c>
      <c r="V206" s="84">
        <v>0.05</v>
      </c>
      <c r="W206" s="79" t="s">
        <v>1360</v>
      </c>
      <c r="X206" s="79" t="s">
        <v>1372</v>
      </c>
      <c r="Y206" s="79" t="s">
        <v>262</v>
      </c>
      <c r="Z206" s="79" t="s">
        <v>262</v>
      </c>
      <c r="AA206" s="79" t="s">
        <v>262</v>
      </c>
      <c r="AB206" s="54" t="s">
        <v>1357</v>
      </c>
      <c r="AC206" s="54" t="s">
        <v>322</v>
      </c>
      <c r="AD206" s="54" t="s">
        <v>262</v>
      </c>
      <c r="AE206" s="54" t="s">
        <v>262</v>
      </c>
      <c r="AF206" s="54" t="s">
        <v>262</v>
      </c>
      <c r="AG206" s="54" t="s">
        <v>262</v>
      </c>
      <c r="AH206" s="83" t="s">
        <v>262</v>
      </c>
      <c r="AI206" s="83" t="s">
        <v>262</v>
      </c>
      <c r="AJ206" s="78" t="s">
        <v>268</v>
      </c>
    </row>
    <row r="207" spans="2:36" ht="128.25" hidden="1" x14ac:dyDescent="0.2">
      <c r="B207" s="78" t="s">
        <v>201</v>
      </c>
      <c r="C207" s="72" t="s">
        <v>284</v>
      </c>
      <c r="D207" s="78" t="s">
        <v>475</v>
      </c>
      <c r="E207" s="78" t="s">
        <v>386</v>
      </c>
      <c r="F207" s="79" t="s">
        <v>605</v>
      </c>
      <c r="G207" s="78" t="s">
        <v>606</v>
      </c>
      <c r="H207" s="79" t="s">
        <v>262</v>
      </c>
      <c r="I207" s="79" t="s">
        <v>262</v>
      </c>
      <c r="J207" s="79" t="s">
        <v>262</v>
      </c>
      <c r="K207" s="78" t="s">
        <v>629</v>
      </c>
      <c r="L207" s="78" t="s">
        <v>630</v>
      </c>
      <c r="M207" s="78" t="s">
        <v>631</v>
      </c>
      <c r="N207" s="79" t="s">
        <v>610</v>
      </c>
      <c r="O207" s="79" t="s">
        <v>611</v>
      </c>
      <c r="P207" s="79" t="s">
        <v>99</v>
      </c>
      <c r="Q207" s="81">
        <v>45461</v>
      </c>
      <c r="R207" s="81">
        <v>45471</v>
      </c>
      <c r="S207" s="81" t="s">
        <v>0</v>
      </c>
      <c r="T207" s="56" t="s">
        <v>613</v>
      </c>
      <c r="U207" s="56" t="s">
        <v>613</v>
      </c>
      <c r="V207" s="84">
        <v>0.05</v>
      </c>
      <c r="W207" s="79" t="s">
        <v>1360</v>
      </c>
      <c r="X207" s="79" t="s">
        <v>1372</v>
      </c>
      <c r="Y207" s="79" t="s">
        <v>303</v>
      </c>
      <c r="Z207" s="79" t="s">
        <v>262</v>
      </c>
      <c r="AA207" s="79" t="s">
        <v>262</v>
      </c>
      <c r="AB207" s="54" t="s">
        <v>1357</v>
      </c>
      <c r="AC207" s="54" t="s">
        <v>322</v>
      </c>
      <c r="AD207" s="54" t="s">
        <v>262</v>
      </c>
      <c r="AE207" s="54" t="s">
        <v>262</v>
      </c>
      <c r="AF207" s="54" t="s">
        <v>262</v>
      </c>
      <c r="AG207" s="54" t="s">
        <v>262</v>
      </c>
      <c r="AH207" s="83" t="s">
        <v>262</v>
      </c>
      <c r="AI207" s="83" t="s">
        <v>262</v>
      </c>
      <c r="AJ207" s="78" t="s">
        <v>632</v>
      </c>
    </row>
    <row r="208" spans="2:36" ht="128.25" hidden="1" x14ac:dyDescent="0.2">
      <c r="B208" s="78" t="s">
        <v>201</v>
      </c>
      <c r="C208" s="72" t="s">
        <v>284</v>
      </c>
      <c r="D208" s="78" t="s">
        <v>475</v>
      </c>
      <c r="E208" s="78" t="s">
        <v>387</v>
      </c>
      <c r="F208" s="79" t="s">
        <v>605</v>
      </c>
      <c r="G208" s="79" t="s">
        <v>262</v>
      </c>
      <c r="H208" s="78" t="s">
        <v>606</v>
      </c>
      <c r="I208" s="79" t="s">
        <v>262</v>
      </c>
      <c r="J208" s="79" t="s">
        <v>262</v>
      </c>
      <c r="K208" s="78" t="s">
        <v>633</v>
      </c>
      <c r="L208" s="78" t="s">
        <v>634</v>
      </c>
      <c r="M208" s="78" t="s">
        <v>635</v>
      </c>
      <c r="N208" s="79" t="s">
        <v>610</v>
      </c>
      <c r="O208" s="79" t="s">
        <v>611</v>
      </c>
      <c r="P208" s="79" t="s">
        <v>99</v>
      </c>
      <c r="Q208" s="81">
        <v>45475</v>
      </c>
      <c r="R208" s="81">
        <v>45541</v>
      </c>
      <c r="S208" s="81" t="s">
        <v>612</v>
      </c>
      <c r="T208" s="56" t="s">
        <v>613</v>
      </c>
      <c r="U208" s="56" t="s">
        <v>613</v>
      </c>
      <c r="V208" s="84">
        <v>0.3</v>
      </c>
      <c r="W208" s="79" t="s">
        <v>1360</v>
      </c>
      <c r="X208" s="79" t="s">
        <v>302</v>
      </c>
      <c r="Y208" s="79" t="s">
        <v>262</v>
      </c>
      <c r="Z208" s="79" t="s">
        <v>262</v>
      </c>
      <c r="AA208" s="79" t="s">
        <v>262</v>
      </c>
      <c r="AB208" s="54" t="s">
        <v>1357</v>
      </c>
      <c r="AC208" s="54" t="s">
        <v>322</v>
      </c>
      <c r="AD208" s="54" t="s">
        <v>262</v>
      </c>
      <c r="AE208" s="54" t="s">
        <v>262</v>
      </c>
      <c r="AF208" s="54" t="s">
        <v>262</v>
      </c>
      <c r="AG208" s="54" t="s">
        <v>262</v>
      </c>
      <c r="AH208" s="83" t="s">
        <v>262</v>
      </c>
      <c r="AI208" s="83" t="s">
        <v>262</v>
      </c>
      <c r="AJ208" s="78" t="s">
        <v>247</v>
      </c>
    </row>
    <row r="209" spans="2:36" ht="128.25" hidden="1" x14ac:dyDescent="0.2">
      <c r="B209" s="78" t="s">
        <v>201</v>
      </c>
      <c r="C209" s="72" t="s">
        <v>284</v>
      </c>
      <c r="D209" s="78" t="s">
        <v>475</v>
      </c>
      <c r="E209" s="78" t="s">
        <v>387</v>
      </c>
      <c r="F209" s="79" t="s">
        <v>605</v>
      </c>
      <c r="G209" s="79" t="s">
        <v>262</v>
      </c>
      <c r="H209" s="78" t="s">
        <v>606</v>
      </c>
      <c r="I209" s="79" t="s">
        <v>262</v>
      </c>
      <c r="J209" s="79" t="s">
        <v>262</v>
      </c>
      <c r="K209" s="78" t="s">
        <v>636</v>
      </c>
      <c r="L209" s="78" t="s">
        <v>637</v>
      </c>
      <c r="M209" s="78" t="s">
        <v>638</v>
      </c>
      <c r="N209" s="79" t="s">
        <v>610</v>
      </c>
      <c r="O209" s="79" t="s">
        <v>611</v>
      </c>
      <c r="P209" s="79" t="s">
        <v>99</v>
      </c>
      <c r="Q209" s="81">
        <v>45544</v>
      </c>
      <c r="R209" s="81">
        <v>45576</v>
      </c>
      <c r="S209" s="81" t="s">
        <v>612</v>
      </c>
      <c r="T209" s="56" t="s">
        <v>613</v>
      </c>
      <c r="U209" s="56" t="s">
        <v>613</v>
      </c>
      <c r="V209" s="84">
        <v>0.05</v>
      </c>
      <c r="W209" s="79" t="s">
        <v>1360</v>
      </c>
      <c r="X209" s="79" t="s">
        <v>302</v>
      </c>
      <c r="Y209" s="79" t="s">
        <v>262</v>
      </c>
      <c r="Z209" s="79" t="s">
        <v>262</v>
      </c>
      <c r="AA209" s="79" t="s">
        <v>262</v>
      </c>
      <c r="AB209" s="54" t="s">
        <v>1357</v>
      </c>
      <c r="AC209" s="54" t="s">
        <v>322</v>
      </c>
      <c r="AD209" s="54" t="s">
        <v>262</v>
      </c>
      <c r="AE209" s="54" t="s">
        <v>262</v>
      </c>
      <c r="AF209" s="54" t="s">
        <v>262</v>
      </c>
      <c r="AG209" s="54" t="s">
        <v>262</v>
      </c>
      <c r="AH209" s="83" t="s">
        <v>262</v>
      </c>
      <c r="AI209" s="83" t="s">
        <v>262</v>
      </c>
      <c r="AJ209" s="78" t="s">
        <v>247</v>
      </c>
    </row>
    <row r="210" spans="2:36" ht="128.25" hidden="1" x14ac:dyDescent="0.2">
      <c r="B210" s="78" t="s">
        <v>201</v>
      </c>
      <c r="C210" s="72" t="s">
        <v>284</v>
      </c>
      <c r="D210" s="78" t="s">
        <v>475</v>
      </c>
      <c r="E210" s="78" t="s">
        <v>387</v>
      </c>
      <c r="F210" s="79" t="s">
        <v>605</v>
      </c>
      <c r="G210" s="79" t="s">
        <v>262</v>
      </c>
      <c r="H210" s="78" t="s">
        <v>606</v>
      </c>
      <c r="I210" s="79" t="s">
        <v>262</v>
      </c>
      <c r="J210" s="79" t="s">
        <v>262</v>
      </c>
      <c r="K210" s="78" t="s">
        <v>639</v>
      </c>
      <c r="L210" s="78" t="s">
        <v>634</v>
      </c>
      <c r="M210" s="78" t="s">
        <v>640</v>
      </c>
      <c r="N210" s="79" t="s">
        <v>610</v>
      </c>
      <c r="O210" s="79" t="s">
        <v>611</v>
      </c>
      <c r="P210" s="79" t="s">
        <v>99</v>
      </c>
      <c r="Q210" s="81">
        <v>45544</v>
      </c>
      <c r="R210" s="81">
        <v>45596</v>
      </c>
      <c r="S210" s="81" t="s">
        <v>612</v>
      </c>
      <c r="T210" s="56" t="s">
        <v>613</v>
      </c>
      <c r="U210" s="56" t="s">
        <v>613</v>
      </c>
      <c r="V210" s="84">
        <v>0.3</v>
      </c>
      <c r="W210" s="79" t="s">
        <v>1360</v>
      </c>
      <c r="X210" s="79" t="s">
        <v>262</v>
      </c>
      <c r="Y210" s="79" t="s">
        <v>262</v>
      </c>
      <c r="Z210" s="79" t="s">
        <v>262</v>
      </c>
      <c r="AA210" s="79" t="s">
        <v>262</v>
      </c>
      <c r="AB210" s="54" t="s">
        <v>1357</v>
      </c>
      <c r="AC210" s="54" t="s">
        <v>322</v>
      </c>
      <c r="AD210" s="54" t="s">
        <v>262</v>
      </c>
      <c r="AE210" s="54" t="s">
        <v>262</v>
      </c>
      <c r="AF210" s="54" t="s">
        <v>262</v>
      </c>
      <c r="AG210" s="54" t="s">
        <v>262</v>
      </c>
      <c r="AH210" s="83" t="s">
        <v>262</v>
      </c>
      <c r="AI210" s="83" t="s">
        <v>262</v>
      </c>
      <c r="AJ210" s="78" t="s">
        <v>247</v>
      </c>
    </row>
    <row r="211" spans="2:36" ht="128.25" hidden="1" x14ac:dyDescent="0.2">
      <c r="B211" s="78" t="s">
        <v>201</v>
      </c>
      <c r="C211" s="72" t="s">
        <v>284</v>
      </c>
      <c r="D211" s="78" t="s">
        <v>475</v>
      </c>
      <c r="E211" s="78" t="s">
        <v>387</v>
      </c>
      <c r="F211" s="79" t="s">
        <v>605</v>
      </c>
      <c r="G211" s="79" t="s">
        <v>262</v>
      </c>
      <c r="H211" s="78" t="s">
        <v>606</v>
      </c>
      <c r="I211" s="79" t="s">
        <v>262</v>
      </c>
      <c r="J211" s="79" t="s">
        <v>262</v>
      </c>
      <c r="K211" s="78" t="s">
        <v>641</v>
      </c>
      <c r="L211" s="78" t="s">
        <v>642</v>
      </c>
      <c r="M211" s="78" t="s">
        <v>643</v>
      </c>
      <c r="N211" s="79" t="s">
        <v>610</v>
      </c>
      <c r="O211" s="79" t="s">
        <v>611</v>
      </c>
      <c r="P211" s="79" t="s">
        <v>99</v>
      </c>
      <c r="Q211" s="81">
        <v>45597</v>
      </c>
      <c r="R211" s="81">
        <v>45625</v>
      </c>
      <c r="S211" s="81" t="s">
        <v>612</v>
      </c>
      <c r="T211" s="56" t="s">
        <v>613</v>
      </c>
      <c r="U211" s="56" t="s">
        <v>613</v>
      </c>
      <c r="V211" s="84">
        <v>0.3</v>
      </c>
      <c r="W211" s="79" t="s">
        <v>1360</v>
      </c>
      <c r="X211" s="79" t="s">
        <v>302</v>
      </c>
      <c r="Y211" s="79" t="s">
        <v>1369</v>
      </c>
      <c r="Z211" s="79" t="s">
        <v>262</v>
      </c>
      <c r="AA211" s="79" t="s">
        <v>262</v>
      </c>
      <c r="AB211" s="54" t="s">
        <v>1357</v>
      </c>
      <c r="AC211" s="54" t="s">
        <v>322</v>
      </c>
      <c r="AD211" s="54" t="s">
        <v>262</v>
      </c>
      <c r="AE211" s="54" t="s">
        <v>262</v>
      </c>
      <c r="AF211" s="54" t="s">
        <v>262</v>
      </c>
      <c r="AG211" s="54" t="s">
        <v>262</v>
      </c>
      <c r="AH211" s="83" t="s">
        <v>262</v>
      </c>
      <c r="AI211" s="83" t="s">
        <v>262</v>
      </c>
      <c r="AJ211" s="78" t="s">
        <v>247</v>
      </c>
    </row>
    <row r="212" spans="2:36" ht="128.25" hidden="1" x14ac:dyDescent="0.2">
      <c r="B212" s="78" t="s">
        <v>201</v>
      </c>
      <c r="C212" s="72" t="s">
        <v>284</v>
      </c>
      <c r="D212" s="78" t="s">
        <v>475</v>
      </c>
      <c r="E212" s="78" t="s">
        <v>387</v>
      </c>
      <c r="F212" s="79" t="s">
        <v>605</v>
      </c>
      <c r="G212" s="79" t="s">
        <v>262</v>
      </c>
      <c r="H212" s="78" t="s">
        <v>606</v>
      </c>
      <c r="I212" s="79" t="s">
        <v>262</v>
      </c>
      <c r="J212" s="79" t="s">
        <v>262</v>
      </c>
      <c r="K212" s="78" t="s">
        <v>644</v>
      </c>
      <c r="L212" s="78" t="s">
        <v>637</v>
      </c>
      <c r="M212" s="78" t="s">
        <v>645</v>
      </c>
      <c r="N212" s="79" t="s">
        <v>610</v>
      </c>
      <c r="O212" s="79" t="s">
        <v>611</v>
      </c>
      <c r="P212" s="79" t="s">
        <v>99</v>
      </c>
      <c r="Q212" s="81">
        <v>45614</v>
      </c>
      <c r="R212" s="81">
        <v>45646</v>
      </c>
      <c r="S212" s="81" t="s">
        <v>612</v>
      </c>
      <c r="T212" s="56" t="s">
        <v>613</v>
      </c>
      <c r="U212" s="56" t="s">
        <v>613</v>
      </c>
      <c r="V212" s="84">
        <v>0.05</v>
      </c>
      <c r="W212" s="79" t="s">
        <v>1360</v>
      </c>
      <c r="X212" s="79" t="s">
        <v>302</v>
      </c>
      <c r="Y212" s="79" t="s">
        <v>1369</v>
      </c>
      <c r="Z212" s="79" t="s">
        <v>262</v>
      </c>
      <c r="AA212" s="79" t="s">
        <v>262</v>
      </c>
      <c r="AB212" s="54" t="s">
        <v>1357</v>
      </c>
      <c r="AC212" s="54" t="s">
        <v>322</v>
      </c>
      <c r="AD212" s="54" t="s">
        <v>262</v>
      </c>
      <c r="AE212" s="54" t="s">
        <v>262</v>
      </c>
      <c r="AF212" s="54" t="s">
        <v>262</v>
      </c>
      <c r="AG212" s="54" t="s">
        <v>262</v>
      </c>
      <c r="AH212" s="83" t="s">
        <v>262</v>
      </c>
      <c r="AI212" s="83" t="s">
        <v>262</v>
      </c>
      <c r="AJ212" s="78" t="s">
        <v>247</v>
      </c>
    </row>
    <row r="213" spans="2:36" ht="171" hidden="1" x14ac:dyDescent="0.2">
      <c r="B213" s="78" t="s">
        <v>201</v>
      </c>
      <c r="C213" s="85" t="s">
        <v>502</v>
      </c>
      <c r="D213" s="78" t="s">
        <v>646</v>
      </c>
      <c r="E213" s="78" t="s">
        <v>411</v>
      </c>
      <c r="F213" s="79" t="s">
        <v>605</v>
      </c>
      <c r="G213" s="78" t="s">
        <v>647</v>
      </c>
      <c r="H213" s="79" t="s">
        <v>262</v>
      </c>
      <c r="I213" s="79" t="s">
        <v>262</v>
      </c>
      <c r="J213" s="79" t="s">
        <v>262</v>
      </c>
      <c r="K213" s="78" t="s">
        <v>648</v>
      </c>
      <c r="L213" s="78" t="s">
        <v>649</v>
      </c>
      <c r="M213" s="78" t="s">
        <v>650</v>
      </c>
      <c r="N213" s="79" t="s">
        <v>610</v>
      </c>
      <c r="O213" s="79"/>
      <c r="P213" s="79" t="s">
        <v>99</v>
      </c>
      <c r="Q213" s="81">
        <v>45323</v>
      </c>
      <c r="R213" s="81">
        <v>45418</v>
      </c>
      <c r="S213" s="81" t="s">
        <v>99</v>
      </c>
      <c r="T213" s="56" t="s">
        <v>613</v>
      </c>
      <c r="U213" s="56" t="s">
        <v>613</v>
      </c>
      <c r="V213" s="84">
        <v>0.45</v>
      </c>
      <c r="W213" s="79" t="s">
        <v>1360</v>
      </c>
      <c r="X213" s="79" t="s">
        <v>302</v>
      </c>
      <c r="Y213" s="79" t="s">
        <v>1369</v>
      </c>
      <c r="Z213" s="79" t="s">
        <v>311</v>
      </c>
      <c r="AA213" s="79" t="s">
        <v>262</v>
      </c>
      <c r="AB213" s="54" t="s">
        <v>1357</v>
      </c>
      <c r="AC213" s="54" t="s">
        <v>322</v>
      </c>
      <c r="AD213" s="54" t="s">
        <v>262</v>
      </c>
      <c r="AE213" s="54" t="s">
        <v>262</v>
      </c>
      <c r="AF213" s="54" t="s">
        <v>262</v>
      </c>
      <c r="AG213" s="54" t="s">
        <v>262</v>
      </c>
      <c r="AH213" s="83" t="s">
        <v>262</v>
      </c>
      <c r="AI213" s="83" t="s">
        <v>262</v>
      </c>
      <c r="AJ213" s="78" t="s">
        <v>247</v>
      </c>
    </row>
    <row r="214" spans="2:36" ht="171" hidden="1" x14ac:dyDescent="0.2">
      <c r="B214" s="78" t="s">
        <v>201</v>
      </c>
      <c r="C214" s="85" t="s">
        <v>502</v>
      </c>
      <c r="D214" s="78" t="s">
        <v>646</v>
      </c>
      <c r="E214" s="78" t="s">
        <v>411</v>
      </c>
      <c r="F214" s="79" t="s">
        <v>605</v>
      </c>
      <c r="G214" s="78" t="s">
        <v>647</v>
      </c>
      <c r="H214" s="79" t="s">
        <v>262</v>
      </c>
      <c r="I214" s="79" t="s">
        <v>262</v>
      </c>
      <c r="J214" s="79" t="s">
        <v>262</v>
      </c>
      <c r="K214" s="78" t="s">
        <v>651</v>
      </c>
      <c r="L214" s="78" t="s">
        <v>652</v>
      </c>
      <c r="M214" s="78" t="s">
        <v>653</v>
      </c>
      <c r="N214" s="79" t="s">
        <v>610</v>
      </c>
      <c r="O214" s="79" t="s">
        <v>1300</v>
      </c>
      <c r="P214" s="79" t="s">
        <v>99</v>
      </c>
      <c r="Q214" s="81">
        <v>45418</v>
      </c>
      <c r="R214" s="81">
        <v>45450</v>
      </c>
      <c r="S214" s="81" t="s">
        <v>99</v>
      </c>
      <c r="T214" s="56" t="s">
        <v>613</v>
      </c>
      <c r="U214" s="56" t="s">
        <v>613</v>
      </c>
      <c r="V214" s="84">
        <v>0.05</v>
      </c>
      <c r="W214" s="79" t="s">
        <v>1360</v>
      </c>
      <c r="X214" s="79" t="s">
        <v>302</v>
      </c>
      <c r="Y214" s="79" t="s">
        <v>1369</v>
      </c>
      <c r="Z214" s="79" t="s">
        <v>311</v>
      </c>
      <c r="AA214" s="79" t="s">
        <v>262</v>
      </c>
      <c r="AB214" s="54" t="s">
        <v>1357</v>
      </c>
      <c r="AC214" s="54" t="s">
        <v>322</v>
      </c>
      <c r="AD214" s="54" t="s">
        <v>262</v>
      </c>
      <c r="AE214" s="54" t="s">
        <v>262</v>
      </c>
      <c r="AF214" s="54" t="s">
        <v>262</v>
      </c>
      <c r="AG214" s="54" t="s">
        <v>262</v>
      </c>
      <c r="AH214" s="83" t="s">
        <v>262</v>
      </c>
      <c r="AI214" s="83" t="s">
        <v>262</v>
      </c>
      <c r="AJ214" s="78" t="s">
        <v>247</v>
      </c>
    </row>
    <row r="215" spans="2:36" ht="171" hidden="1" x14ac:dyDescent="0.2">
      <c r="B215" s="78" t="s">
        <v>201</v>
      </c>
      <c r="C215" s="85" t="s">
        <v>502</v>
      </c>
      <c r="D215" s="78" t="s">
        <v>646</v>
      </c>
      <c r="E215" s="78" t="s">
        <v>410</v>
      </c>
      <c r="F215" s="79" t="s">
        <v>605</v>
      </c>
      <c r="G215" s="78" t="s">
        <v>647</v>
      </c>
      <c r="H215" s="79" t="s">
        <v>262</v>
      </c>
      <c r="I215" s="79" t="s">
        <v>262</v>
      </c>
      <c r="J215" s="79" t="s">
        <v>262</v>
      </c>
      <c r="K215" s="78" t="s">
        <v>654</v>
      </c>
      <c r="L215" s="78" t="s">
        <v>655</v>
      </c>
      <c r="M215" s="78" t="s">
        <v>656</v>
      </c>
      <c r="N215" s="79" t="s">
        <v>610</v>
      </c>
      <c r="O215" s="79" t="s">
        <v>1300</v>
      </c>
      <c r="P215" s="79" t="s">
        <v>99</v>
      </c>
      <c r="Q215" s="81">
        <v>45323</v>
      </c>
      <c r="R215" s="81">
        <v>45418</v>
      </c>
      <c r="S215" s="81" t="s">
        <v>99</v>
      </c>
      <c r="T215" s="56" t="s">
        <v>613</v>
      </c>
      <c r="U215" s="56" t="s">
        <v>613</v>
      </c>
      <c r="V215" s="84">
        <v>0.45</v>
      </c>
      <c r="W215" s="79" t="s">
        <v>302</v>
      </c>
      <c r="X215" s="79" t="s">
        <v>1369</v>
      </c>
      <c r="Y215" s="79" t="s">
        <v>311</v>
      </c>
      <c r="Z215" s="79" t="s">
        <v>262</v>
      </c>
      <c r="AA215" s="79" t="s">
        <v>262</v>
      </c>
      <c r="AB215" s="54" t="s">
        <v>1240</v>
      </c>
      <c r="AC215" s="54" t="s">
        <v>322</v>
      </c>
      <c r="AD215" s="54" t="s">
        <v>262</v>
      </c>
      <c r="AE215" s="54" t="s">
        <v>262</v>
      </c>
      <c r="AF215" s="54" t="s">
        <v>262</v>
      </c>
      <c r="AG215" s="54" t="s">
        <v>262</v>
      </c>
      <c r="AH215" s="83" t="s">
        <v>262</v>
      </c>
      <c r="AI215" s="83" t="s">
        <v>262</v>
      </c>
      <c r="AJ215" s="78" t="s">
        <v>247</v>
      </c>
    </row>
    <row r="216" spans="2:36" s="55" customFormat="1" ht="171" hidden="1" x14ac:dyDescent="0.2">
      <c r="B216" s="78" t="s">
        <v>201</v>
      </c>
      <c r="C216" s="85" t="s">
        <v>502</v>
      </c>
      <c r="D216" s="78" t="s">
        <v>646</v>
      </c>
      <c r="E216" s="78" t="s">
        <v>410</v>
      </c>
      <c r="F216" s="79" t="s">
        <v>605</v>
      </c>
      <c r="G216" s="78" t="s">
        <v>647</v>
      </c>
      <c r="H216" s="79" t="s">
        <v>262</v>
      </c>
      <c r="I216" s="79" t="s">
        <v>262</v>
      </c>
      <c r="J216" s="79" t="s">
        <v>262</v>
      </c>
      <c r="K216" s="78" t="s">
        <v>657</v>
      </c>
      <c r="L216" s="78" t="s">
        <v>658</v>
      </c>
      <c r="M216" s="78" t="s">
        <v>659</v>
      </c>
      <c r="N216" s="79" t="s">
        <v>660</v>
      </c>
      <c r="O216" s="79" t="s">
        <v>696</v>
      </c>
      <c r="P216" s="79" t="s">
        <v>99</v>
      </c>
      <c r="Q216" s="81">
        <v>45418</v>
      </c>
      <c r="R216" s="81">
        <v>45450</v>
      </c>
      <c r="S216" s="81" t="s">
        <v>99</v>
      </c>
      <c r="T216" s="56" t="s">
        <v>613</v>
      </c>
      <c r="U216" s="56" t="s">
        <v>613</v>
      </c>
      <c r="V216" s="84">
        <v>0.05</v>
      </c>
      <c r="W216" s="79" t="s">
        <v>302</v>
      </c>
      <c r="X216" s="79" t="s">
        <v>1369</v>
      </c>
      <c r="Y216" s="79" t="s">
        <v>311</v>
      </c>
      <c r="Z216" s="79" t="s">
        <v>262</v>
      </c>
      <c r="AA216" s="79" t="s">
        <v>262</v>
      </c>
      <c r="AB216" s="54" t="s">
        <v>1240</v>
      </c>
      <c r="AC216" s="54" t="s">
        <v>322</v>
      </c>
      <c r="AD216" s="54" t="s">
        <v>262</v>
      </c>
      <c r="AE216" s="54" t="s">
        <v>262</v>
      </c>
      <c r="AF216" s="54" t="s">
        <v>262</v>
      </c>
      <c r="AG216" s="79" t="s">
        <v>262</v>
      </c>
      <c r="AH216" s="83" t="s">
        <v>262</v>
      </c>
      <c r="AI216" s="83" t="s">
        <v>262</v>
      </c>
      <c r="AJ216" s="78" t="s">
        <v>247</v>
      </c>
    </row>
    <row r="217" spans="2:36" ht="171" hidden="1" x14ac:dyDescent="0.2">
      <c r="B217" s="78" t="s">
        <v>201</v>
      </c>
      <c r="C217" s="85" t="s">
        <v>502</v>
      </c>
      <c r="D217" s="78" t="s">
        <v>646</v>
      </c>
      <c r="E217" s="78" t="s">
        <v>410</v>
      </c>
      <c r="F217" s="79" t="s">
        <v>605</v>
      </c>
      <c r="G217" s="78" t="s">
        <v>647</v>
      </c>
      <c r="H217" s="79" t="s">
        <v>262</v>
      </c>
      <c r="I217" s="79" t="s">
        <v>262</v>
      </c>
      <c r="J217" s="79" t="s">
        <v>262</v>
      </c>
      <c r="K217" s="78" t="s">
        <v>661</v>
      </c>
      <c r="L217" s="78" t="s">
        <v>662</v>
      </c>
      <c r="M217" s="78" t="s">
        <v>663</v>
      </c>
      <c r="N217" s="79" t="s">
        <v>660</v>
      </c>
      <c r="O217" s="79" t="s">
        <v>696</v>
      </c>
      <c r="P217" s="79" t="s">
        <v>99</v>
      </c>
      <c r="Q217" s="81">
        <v>45418</v>
      </c>
      <c r="R217" s="81">
        <v>45544</v>
      </c>
      <c r="S217" s="81" t="s">
        <v>99</v>
      </c>
      <c r="T217" s="56" t="s">
        <v>613</v>
      </c>
      <c r="U217" s="56" t="s">
        <v>613</v>
      </c>
      <c r="V217" s="84">
        <v>0.15</v>
      </c>
      <c r="W217" s="79" t="s">
        <v>302</v>
      </c>
      <c r="X217" s="79" t="s">
        <v>1369</v>
      </c>
      <c r="Y217" s="79" t="s">
        <v>311</v>
      </c>
      <c r="Z217" s="79" t="s">
        <v>262</v>
      </c>
      <c r="AA217" s="79" t="s">
        <v>262</v>
      </c>
      <c r="AB217" s="54" t="s">
        <v>1240</v>
      </c>
      <c r="AC217" s="54" t="s">
        <v>322</v>
      </c>
      <c r="AD217" s="54" t="s">
        <v>262</v>
      </c>
      <c r="AE217" s="54" t="s">
        <v>262</v>
      </c>
      <c r="AF217" s="54" t="s">
        <v>262</v>
      </c>
      <c r="AG217" s="79" t="s">
        <v>262</v>
      </c>
      <c r="AH217" s="83" t="s">
        <v>262</v>
      </c>
      <c r="AI217" s="83" t="s">
        <v>262</v>
      </c>
      <c r="AJ217" s="78" t="s">
        <v>247</v>
      </c>
    </row>
    <row r="218" spans="2:36" ht="171" hidden="1" x14ac:dyDescent="0.2">
      <c r="B218" s="78" t="s">
        <v>201</v>
      </c>
      <c r="C218" s="85" t="s">
        <v>502</v>
      </c>
      <c r="D218" s="78" t="s">
        <v>646</v>
      </c>
      <c r="E218" s="78" t="s">
        <v>410</v>
      </c>
      <c r="F218" s="79" t="s">
        <v>605</v>
      </c>
      <c r="G218" s="78" t="s">
        <v>647</v>
      </c>
      <c r="H218" s="79" t="s">
        <v>262</v>
      </c>
      <c r="I218" s="79" t="s">
        <v>262</v>
      </c>
      <c r="J218" s="79" t="s">
        <v>262</v>
      </c>
      <c r="K218" s="78" t="s">
        <v>664</v>
      </c>
      <c r="L218" s="78" t="s">
        <v>665</v>
      </c>
      <c r="M218" s="78" t="s">
        <v>666</v>
      </c>
      <c r="N218" s="79" t="s">
        <v>660</v>
      </c>
      <c r="O218" s="79" t="s">
        <v>696</v>
      </c>
      <c r="P218" s="79" t="s">
        <v>99</v>
      </c>
      <c r="Q218" s="81">
        <v>45545</v>
      </c>
      <c r="R218" s="81">
        <v>45576</v>
      </c>
      <c r="S218" s="81" t="s">
        <v>612</v>
      </c>
      <c r="T218" s="56" t="s">
        <v>613</v>
      </c>
      <c r="U218" s="56" t="s">
        <v>613</v>
      </c>
      <c r="V218" s="84">
        <v>0.05</v>
      </c>
      <c r="W218" s="79" t="s">
        <v>302</v>
      </c>
      <c r="X218" s="79" t="s">
        <v>1369</v>
      </c>
      <c r="Y218" s="79" t="s">
        <v>311</v>
      </c>
      <c r="Z218" s="79" t="s">
        <v>262</v>
      </c>
      <c r="AA218" s="79" t="s">
        <v>262</v>
      </c>
      <c r="AB218" s="54" t="s">
        <v>1240</v>
      </c>
      <c r="AC218" s="54" t="s">
        <v>322</v>
      </c>
      <c r="AD218" s="54" t="s">
        <v>262</v>
      </c>
      <c r="AE218" s="54" t="s">
        <v>262</v>
      </c>
      <c r="AF218" s="54" t="s">
        <v>262</v>
      </c>
      <c r="AG218" s="54" t="s">
        <v>262</v>
      </c>
      <c r="AH218" s="83" t="s">
        <v>262</v>
      </c>
      <c r="AI218" s="83" t="s">
        <v>262</v>
      </c>
      <c r="AJ218" s="78" t="s">
        <v>247</v>
      </c>
    </row>
    <row r="219" spans="2:36" ht="171" hidden="1" x14ac:dyDescent="0.2">
      <c r="B219" s="78" t="s">
        <v>201</v>
      </c>
      <c r="C219" s="85" t="s">
        <v>502</v>
      </c>
      <c r="D219" s="78" t="s">
        <v>646</v>
      </c>
      <c r="E219" s="78" t="s">
        <v>410</v>
      </c>
      <c r="F219" s="79" t="s">
        <v>605</v>
      </c>
      <c r="G219" s="78" t="s">
        <v>647</v>
      </c>
      <c r="H219" s="79" t="s">
        <v>262</v>
      </c>
      <c r="I219" s="79" t="s">
        <v>262</v>
      </c>
      <c r="J219" s="79" t="s">
        <v>262</v>
      </c>
      <c r="K219" s="78" t="s">
        <v>667</v>
      </c>
      <c r="L219" s="78" t="s">
        <v>668</v>
      </c>
      <c r="M219" s="78" t="s">
        <v>669</v>
      </c>
      <c r="N219" s="79" t="s">
        <v>660</v>
      </c>
      <c r="O219" s="79" t="s">
        <v>696</v>
      </c>
      <c r="P219" s="79" t="s">
        <v>99</v>
      </c>
      <c r="Q219" s="81">
        <v>45580</v>
      </c>
      <c r="R219" s="81">
        <v>45614</v>
      </c>
      <c r="S219" s="81" t="s">
        <v>99</v>
      </c>
      <c r="T219" s="56" t="s">
        <v>613</v>
      </c>
      <c r="U219" s="56" t="s">
        <v>613</v>
      </c>
      <c r="V219" s="84">
        <v>0.25</v>
      </c>
      <c r="W219" s="79" t="s">
        <v>302</v>
      </c>
      <c r="X219" s="79" t="s">
        <v>1369</v>
      </c>
      <c r="Y219" s="79" t="s">
        <v>311</v>
      </c>
      <c r="Z219" s="79" t="s">
        <v>262</v>
      </c>
      <c r="AA219" s="79" t="s">
        <v>262</v>
      </c>
      <c r="AB219" s="54" t="s">
        <v>1240</v>
      </c>
      <c r="AC219" s="54" t="s">
        <v>322</v>
      </c>
      <c r="AD219" s="54" t="s">
        <v>262</v>
      </c>
      <c r="AE219" s="54" t="s">
        <v>262</v>
      </c>
      <c r="AF219" s="54" t="s">
        <v>262</v>
      </c>
      <c r="AG219" s="54" t="s">
        <v>262</v>
      </c>
      <c r="AH219" s="83" t="s">
        <v>262</v>
      </c>
      <c r="AI219" s="83" t="s">
        <v>262</v>
      </c>
      <c r="AJ219" s="78" t="s">
        <v>247</v>
      </c>
    </row>
    <row r="220" spans="2:36" ht="171" hidden="1" x14ac:dyDescent="0.2">
      <c r="B220" s="78" t="s">
        <v>201</v>
      </c>
      <c r="C220" s="85" t="s">
        <v>502</v>
      </c>
      <c r="D220" s="78" t="s">
        <v>646</v>
      </c>
      <c r="E220" s="78" t="s">
        <v>410</v>
      </c>
      <c r="F220" s="79" t="s">
        <v>605</v>
      </c>
      <c r="G220" s="78" t="s">
        <v>647</v>
      </c>
      <c r="H220" s="79" t="s">
        <v>262</v>
      </c>
      <c r="I220" s="79" t="s">
        <v>262</v>
      </c>
      <c r="J220" s="79" t="s">
        <v>262</v>
      </c>
      <c r="K220" s="78" t="s">
        <v>670</v>
      </c>
      <c r="L220" s="78" t="s">
        <v>671</v>
      </c>
      <c r="M220" s="78" t="s">
        <v>672</v>
      </c>
      <c r="N220" s="79" t="s">
        <v>660</v>
      </c>
      <c r="O220" s="79" t="s">
        <v>696</v>
      </c>
      <c r="P220" s="79" t="s">
        <v>99</v>
      </c>
      <c r="Q220" s="81">
        <v>45615</v>
      </c>
      <c r="R220" s="81">
        <v>45646</v>
      </c>
      <c r="S220" s="81" t="s">
        <v>612</v>
      </c>
      <c r="T220" s="56" t="s">
        <v>613</v>
      </c>
      <c r="U220" s="56" t="s">
        <v>613</v>
      </c>
      <c r="V220" s="84">
        <v>0.05</v>
      </c>
      <c r="W220" s="79" t="s">
        <v>302</v>
      </c>
      <c r="X220" s="79" t="s">
        <v>1369</v>
      </c>
      <c r="Y220" s="79" t="s">
        <v>311</v>
      </c>
      <c r="Z220" s="79" t="s">
        <v>262</v>
      </c>
      <c r="AA220" s="79" t="s">
        <v>262</v>
      </c>
      <c r="AB220" s="54" t="s">
        <v>1240</v>
      </c>
      <c r="AC220" s="54" t="s">
        <v>322</v>
      </c>
      <c r="AD220" s="54" t="s">
        <v>262</v>
      </c>
      <c r="AE220" s="54" t="s">
        <v>262</v>
      </c>
      <c r="AF220" s="54" t="s">
        <v>262</v>
      </c>
      <c r="AG220" s="54" t="s">
        <v>262</v>
      </c>
      <c r="AH220" s="83" t="s">
        <v>262</v>
      </c>
      <c r="AI220" s="83" t="s">
        <v>262</v>
      </c>
      <c r="AJ220" s="78" t="s">
        <v>247</v>
      </c>
    </row>
    <row r="221" spans="2:36" ht="171" hidden="1" x14ac:dyDescent="0.2">
      <c r="B221" s="78" t="s">
        <v>201</v>
      </c>
      <c r="C221" s="85" t="s">
        <v>502</v>
      </c>
      <c r="D221" s="78" t="s">
        <v>646</v>
      </c>
      <c r="E221" s="78" t="s">
        <v>412</v>
      </c>
      <c r="F221" s="79" t="s">
        <v>605</v>
      </c>
      <c r="G221" s="78" t="s">
        <v>647</v>
      </c>
      <c r="H221" s="79" t="s">
        <v>262</v>
      </c>
      <c r="I221" s="79" t="s">
        <v>262</v>
      </c>
      <c r="J221" s="79" t="s">
        <v>262</v>
      </c>
      <c r="K221" s="78" t="s">
        <v>673</v>
      </c>
      <c r="L221" s="78" t="s">
        <v>674</v>
      </c>
      <c r="M221" s="78" t="s">
        <v>675</v>
      </c>
      <c r="N221" s="79" t="s">
        <v>660</v>
      </c>
      <c r="O221" s="79" t="s">
        <v>696</v>
      </c>
      <c r="P221" s="79" t="s">
        <v>99</v>
      </c>
      <c r="Q221" s="81">
        <v>45323</v>
      </c>
      <c r="R221" s="81">
        <v>45418</v>
      </c>
      <c r="S221" s="81" t="s">
        <v>99</v>
      </c>
      <c r="T221" s="56" t="s">
        <v>613</v>
      </c>
      <c r="U221" s="56" t="s">
        <v>613</v>
      </c>
      <c r="V221" s="84">
        <v>0.45</v>
      </c>
      <c r="W221" s="79" t="s">
        <v>302</v>
      </c>
      <c r="X221" s="79" t="s">
        <v>1369</v>
      </c>
      <c r="Y221" s="79" t="s">
        <v>311</v>
      </c>
      <c r="Z221" s="79" t="s">
        <v>262</v>
      </c>
      <c r="AA221" s="79" t="s">
        <v>262</v>
      </c>
      <c r="AB221" s="54" t="s">
        <v>1357</v>
      </c>
      <c r="AC221" s="54" t="s">
        <v>322</v>
      </c>
      <c r="AD221" s="54" t="s">
        <v>262</v>
      </c>
      <c r="AE221" s="54" t="s">
        <v>262</v>
      </c>
      <c r="AF221" s="54" t="s">
        <v>262</v>
      </c>
      <c r="AG221" s="54" t="s">
        <v>262</v>
      </c>
      <c r="AH221" s="83" t="s">
        <v>262</v>
      </c>
      <c r="AI221" s="83" t="s">
        <v>262</v>
      </c>
      <c r="AJ221" s="78" t="s">
        <v>247</v>
      </c>
    </row>
    <row r="222" spans="2:36" ht="171" hidden="1" x14ac:dyDescent="0.2">
      <c r="B222" s="78" t="s">
        <v>201</v>
      </c>
      <c r="C222" s="85" t="s">
        <v>502</v>
      </c>
      <c r="D222" s="78" t="s">
        <v>646</v>
      </c>
      <c r="E222" s="78" t="s">
        <v>412</v>
      </c>
      <c r="F222" s="79" t="s">
        <v>605</v>
      </c>
      <c r="G222" s="78" t="s">
        <v>647</v>
      </c>
      <c r="H222" s="79" t="s">
        <v>262</v>
      </c>
      <c r="I222" s="79" t="s">
        <v>262</v>
      </c>
      <c r="J222" s="79" t="s">
        <v>262</v>
      </c>
      <c r="K222" s="78" t="s">
        <v>676</v>
      </c>
      <c r="L222" s="78" t="s">
        <v>677</v>
      </c>
      <c r="M222" s="78" t="s">
        <v>678</v>
      </c>
      <c r="N222" s="79" t="s">
        <v>660</v>
      </c>
      <c r="O222" s="79" t="s">
        <v>696</v>
      </c>
      <c r="P222" s="79" t="s">
        <v>99</v>
      </c>
      <c r="Q222" s="81">
        <v>45418</v>
      </c>
      <c r="R222" s="81">
        <v>45450</v>
      </c>
      <c r="S222" s="81" t="s">
        <v>99</v>
      </c>
      <c r="T222" s="56" t="s">
        <v>613</v>
      </c>
      <c r="U222" s="56" t="s">
        <v>613</v>
      </c>
      <c r="V222" s="84">
        <v>0.05</v>
      </c>
      <c r="W222" s="79" t="s">
        <v>302</v>
      </c>
      <c r="X222" s="79" t="s">
        <v>1369</v>
      </c>
      <c r="Y222" s="79" t="s">
        <v>311</v>
      </c>
      <c r="Z222" s="79" t="s">
        <v>262</v>
      </c>
      <c r="AA222" s="79" t="s">
        <v>262</v>
      </c>
      <c r="AB222" s="54" t="s">
        <v>1357</v>
      </c>
      <c r="AC222" s="54" t="s">
        <v>322</v>
      </c>
      <c r="AD222" s="54" t="s">
        <v>262</v>
      </c>
      <c r="AE222" s="54" t="s">
        <v>262</v>
      </c>
      <c r="AF222" s="54" t="s">
        <v>262</v>
      </c>
      <c r="AG222" s="54" t="s">
        <v>262</v>
      </c>
      <c r="AH222" s="83" t="s">
        <v>262</v>
      </c>
      <c r="AI222" s="83" t="s">
        <v>262</v>
      </c>
      <c r="AJ222" s="78" t="s">
        <v>247</v>
      </c>
    </row>
    <row r="223" spans="2:36" ht="171" hidden="1" x14ac:dyDescent="0.2">
      <c r="B223" s="78" t="s">
        <v>201</v>
      </c>
      <c r="C223" s="85" t="s">
        <v>502</v>
      </c>
      <c r="D223" s="78" t="s">
        <v>646</v>
      </c>
      <c r="E223" s="78" t="s">
        <v>412</v>
      </c>
      <c r="F223" s="79" t="s">
        <v>605</v>
      </c>
      <c r="G223" s="78" t="s">
        <v>647</v>
      </c>
      <c r="H223" s="79" t="s">
        <v>262</v>
      </c>
      <c r="I223" s="79" t="s">
        <v>262</v>
      </c>
      <c r="J223" s="79" t="s">
        <v>262</v>
      </c>
      <c r="K223" s="78" t="s">
        <v>679</v>
      </c>
      <c r="L223" s="78" t="s">
        <v>680</v>
      </c>
      <c r="M223" s="78" t="s">
        <v>681</v>
      </c>
      <c r="N223" s="79" t="s">
        <v>660</v>
      </c>
      <c r="O223" s="79" t="s">
        <v>696</v>
      </c>
      <c r="P223" s="79" t="s">
        <v>99</v>
      </c>
      <c r="Q223" s="81">
        <v>45418</v>
      </c>
      <c r="R223" s="81">
        <v>45544</v>
      </c>
      <c r="S223" s="81" t="s">
        <v>99</v>
      </c>
      <c r="T223" s="56" t="s">
        <v>613</v>
      </c>
      <c r="U223" s="56" t="s">
        <v>613</v>
      </c>
      <c r="V223" s="84">
        <v>0.15</v>
      </c>
      <c r="W223" s="79" t="s">
        <v>302</v>
      </c>
      <c r="X223" s="79" t="s">
        <v>1369</v>
      </c>
      <c r="Y223" s="79" t="s">
        <v>311</v>
      </c>
      <c r="Z223" s="79" t="s">
        <v>1367</v>
      </c>
      <c r="AA223" s="79" t="s">
        <v>262</v>
      </c>
      <c r="AB223" s="54" t="s">
        <v>1357</v>
      </c>
      <c r="AC223" s="54" t="s">
        <v>322</v>
      </c>
      <c r="AD223" s="54" t="s">
        <v>262</v>
      </c>
      <c r="AE223" s="54" t="s">
        <v>262</v>
      </c>
      <c r="AF223" s="54" t="s">
        <v>262</v>
      </c>
      <c r="AG223" s="54" t="s">
        <v>262</v>
      </c>
      <c r="AH223" s="83" t="s">
        <v>262</v>
      </c>
      <c r="AI223" s="83" t="s">
        <v>262</v>
      </c>
      <c r="AJ223" s="78" t="s">
        <v>247</v>
      </c>
    </row>
    <row r="224" spans="2:36" ht="171" hidden="1" x14ac:dyDescent="0.2">
      <c r="B224" s="78" t="s">
        <v>201</v>
      </c>
      <c r="C224" s="85" t="s">
        <v>502</v>
      </c>
      <c r="D224" s="78" t="s">
        <v>646</v>
      </c>
      <c r="E224" s="78" t="s">
        <v>412</v>
      </c>
      <c r="F224" s="79" t="s">
        <v>605</v>
      </c>
      <c r="G224" s="78" t="s">
        <v>647</v>
      </c>
      <c r="H224" s="79" t="s">
        <v>262</v>
      </c>
      <c r="I224" s="79" t="s">
        <v>262</v>
      </c>
      <c r="J224" s="79" t="s">
        <v>262</v>
      </c>
      <c r="K224" s="78" t="s">
        <v>682</v>
      </c>
      <c r="L224" s="78" t="s">
        <v>683</v>
      </c>
      <c r="M224" s="78" t="s">
        <v>684</v>
      </c>
      <c r="N224" s="79" t="s">
        <v>660</v>
      </c>
      <c r="O224" s="79" t="s">
        <v>696</v>
      </c>
      <c r="P224" s="79" t="s">
        <v>99</v>
      </c>
      <c r="Q224" s="81">
        <v>45545</v>
      </c>
      <c r="R224" s="81">
        <v>45576</v>
      </c>
      <c r="S224" s="81" t="s">
        <v>612</v>
      </c>
      <c r="T224" s="56" t="s">
        <v>613</v>
      </c>
      <c r="U224" s="56" t="s">
        <v>613</v>
      </c>
      <c r="V224" s="84">
        <v>0.05</v>
      </c>
      <c r="W224" s="79" t="s">
        <v>302</v>
      </c>
      <c r="X224" s="79" t="s">
        <v>1369</v>
      </c>
      <c r="Y224" s="79" t="s">
        <v>311</v>
      </c>
      <c r="Z224" s="79" t="s">
        <v>1367</v>
      </c>
      <c r="AA224" s="79" t="s">
        <v>262</v>
      </c>
      <c r="AB224" s="54" t="s">
        <v>1357</v>
      </c>
      <c r="AC224" s="54" t="s">
        <v>322</v>
      </c>
      <c r="AD224" s="54" t="s">
        <v>262</v>
      </c>
      <c r="AE224" s="54" t="s">
        <v>262</v>
      </c>
      <c r="AF224" s="54" t="s">
        <v>262</v>
      </c>
      <c r="AG224" s="54" t="s">
        <v>262</v>
      </c>
      <c r="AH224" s="83" t="s">
        <v>262</v>
      </c>
      <c r="AI224" s="83" t="s">
        <v>262</v>
      </c>
      <c r="AJ224" s="78" t="s">
        <v>247</v>
      </c>
    </row>
    <row r="225" spans="2:36" ht="171" hidden="1" x14ac:dyDescent="0.2">
      <c r="B225" s="78" t="s">
        <v>201</v>
      </c>
      <c r="C225" s="85" t="s">
        <v>502</v>
      </c>
      <c r="D225" s="78" t="s">
        <v>646</v>
      </c>
      <c r="E225" s="78" t="s">
        <v>412</v>
      </c>
      <c r="F225" s="79" t="s">
        <v>605</v>
      </c>
      <c r="G225" s="78" t="s">
        <v>647</v>
      </c>
      <c r="H225" s="79" t="s">
        <v>262</v>
      </c>
      <c r="I225" s="79" t="s">
        <v>262</v>
      </c>
      <c r="J225" s="79" t="s">
        <v>262</v>
      </c>
      <c r="K225" s="78" t="s">
        <v>685</v>
      </c>
      <c r="L225" s="78" t="s">
        <v>686</v>
      </c>
      <c r="M225" s="78" t="s">
        <v>687</v>
      </c>
      <c r="N225" s="79" t="s">
        <v>660</v>
      </c>
      <c r="O225" s="79" t="s">
        <v>696</v>
      </c>
      <c r="P225" s="79" t="s">
        <v>99</v>
      </c>
      <c r="Q225" s="81">
        <v>45580</v>
      </c>
      <c r="R225" s="81">
        <v>45614</v>
      </c>
      <c r="S225" s="81" t="s">
        <v>99</v>
      </c>
      <c r="T225" s="56" t="s">
        <v>613</v>
      </c>
      <c r="U225" s="56" t="s">
        <v>613</v>
      </c>
      <c r="V225" s="84">
        <v>0.25</v>
      </c>
      <c r="W225" s="79" t="s">
        <v>302</v>
      </c>
      <c r="X225" s="79" t="s">
        <v>1369</v>
      </c>
      <c r="Y225" s="79" t="s">
        <v>311</v>
      </c>
      <c r="Z225" s="79" t="s">
        <v>1367</v>
      </c>
      <c r="AA225" s="79" t="s">
        <v>262</v>
      </c>
      <c r="AB225" s="54" t="s">
        <v>1357</v>
      </c>
      <c r="AC225" s="54" t="s">
        <v>322</v>
      </c>
      <c r="AD225" s="54" t="s">
        <v>262</v>
      </c>
      <c r="AE225" s="54" t="s">
        <v>262</v>
      </c>
      <c r="AF225" s="54" t="s">
        <v>262</v>
      </c>
      <c r="AG225" s="54" t="s">
        <v>262</v>
      </c>
      <c r="AH225" s="83" t="s">
        <v>262</v>
      </c>
      <c r="AI225" s="83" t="s">
        <v>262</v>
      </c>
      <c r="AJ225" s="78" t="s">
        <v>247</v>
      </c>
    </row>
    <row r="226" spans="2:36" ht="171" hidden="1" x14ac:dyDescent="0.2">
      <c r="B226" s="78" t="s">
        <v>201</v>
      </c>
      <c r="C226" s="85" t="s">
        <v>502</v>
      </c>
      <c r="D226" s="78" t="s">
        <v>646</v>
      </c>
      <c r="E226" s="78" t="s">
        <v>412</v>
      </c>
      <c r="F226" s="79" t="s">
        <v>605</v>
      </c>
      <c r="G226" s="78" t="s">
        <v>647</v>
      </c>
      <c r="H226" s="79" t="s">
        <v>262</v>
      </c>
      <c r="I226" s="79" t="s">
        <v>262</v>
      </c>
      <c r="J226" s="79" t="s">
        <v>262</v>
      </c>
      <c r="K226" s="78" t="s">
        <v>688</v>
      </c>
      <c r="L226" s="78" t="s">
        <v>689</v>
      </c>
      <c r="M226" s="78" t="s">
        <v>690</v>
      </c>
      <c r="N226" s="79" t="s">
        <v>660</v>
      </c>
      <c r="O226" s="79" t="s">
        <v>696</v>
      </c>
      <c r="P226" s="79" t="s">
        <v>99</v>
      </c>
      <c r="Q226" s="81">
        <v>45615</v>
      </c>
      <c r="R226" s="81">
        <v>45646</v>
      </c>
      <c r="S226" s="81" t="s">
        <v>612</v>
      </c>
      <c r="T226" s="56" t="s">
        <v>613</v>
      </c>
      <c r="U226" s="56" t="s">
        <v>613</v>
      </c>
      <c r="V226" s="84">
        <v>0.05</v>
      </c>
      <c r="W226" s="79" t="s">
        <v>302</v>
      </c>
      <c r="X226" s="79" t="s">
        <v>1369</v>
      </c>
      <c r="Y226" s="79" t="s">
        <v>311</v>
      </c>
      <c r="Z226" s="79" t="s">
        <v>1367</v>
      </c>
      <c r="AA226" s="79" t="s">
        <v>262</v>
      </c>
      <c r="AB226" s="54" t="s">
        <v>1357</v>
      </c>
      <c r="AC226" s="54" t="s">
        <v>322</v>
      </c>
      <c r="AD226" s="54" t="s">
        <v>262</v>
      </c>
      <c r="AE226" s="54" t="s">
        <v>262</v>
      </c>
      <c r="AF226" s="54" t="s">
        <v>262</v>
      </c>
      <c r="AG226" s="54" t="s">
        <v>262</v>
      </c>
      <c r="AH226" s="83" t="s">
        <v>262</v>
      </c>
      <c r="AI226" s="83" t="s">
        <v>262</v>
      </c>
      <c r="AJ226" s="78" t="s">
        <v>247</v>
      </c>
    </row>
    <row r="227" spans="2:36" ht="171" hidden="1" x14ac:dyDescent="0.2">
      <c r="B227" s="54" t="s">
        <v>201</v>
      </c>
      <c r="C227" s="72" t="s">
        <v>502</v>
      </c>
      <c r="D227" s="54" t="s">
        <v>483</v>
      </c>
      <c r="E227" s="54" t="s">
        <v>409</v>
      </c>
      <c r="F227" s="54" t="s">
        <v>289</v>
      </c>
      <c r="G227" s="54" t="s">
        <v>350</v>
      </c>
      <c r="H227" s="54" t="s">
        <v>262</v>
      </c>
      <c r="I227" s="54" t="s">
        <v>262</v>
      </c>
      <c r="J227" s="54" t="s">
        <v>262</v>
      </c>
      <c r="K227" s="54" t="s">
        <v>575</v>
      </c>
      <c r="L227" s="54" t="s">
        <v>576</v>
      </c>
      <c r="M227" s="64" t="s">
        <v>1544</v>
      </c>
      <c r="N227" s="54" t="s">
        <v>1293</v>
      </c>
      <c r="O227" s="54" t="s">
        <v>1333</v>
      </c>
      <c r="P227" s="79" t="s">
        <v>99</v>
      </c>
      <c r="Q227" s="65">
        <v>45505</v>
      </c>
      <c r="R227" s="65">
        <v>45596</v>
      </c>
      <c r="S227" s="65" t="s">
        <v>612</v>
      </c>
      <c r="T227" s="57">
        <v>4000000</v>
      </c>
      <c r="U227" s="54"/>
      <c r="V227" s="54">
        <v>30</v>
      </c>
      <c r="W227" s="54" t="s">
        <v>303</v>
      </c>
      <c r="X227" s="79" t="s">
        <v>262</v>
      </c>
      <c r="Y227" s="79" t="s">
        <v>262</v>
      </c>
      <c r="Z227" s="79" t="s">
        <v>262</v>
      </c>
      <c r="AA227" s="79" t="s">
        <v>262</v>
      </c>
      <c r="AB227" s="54" t="s">
        <v>1240</v>
      </c>
      <c r="AC227" s="54" t="s">
        <v>322</v>
      </c>
      <c r="AD227" s="54" t="s">
        <v>262</v>
      </c>
      <c r="AE227" s="54" t="s">
        <v>262</v>
      </c>
      <c r="AF227" s="54" t="s">
        <v>262</v>
      </c>
      <c r="AG227" s="79" t="s">
        <v>262</v>
      </c>
      <c r="AH227" s="54" t="s">
        <v>262</v>
      </c>
      <c r="AI227" s="54" t="s">
        <v>262</v>
      </c>
      <c r="AJ227" s="54" t="s">
        <v>271</v>
      </c>
    </row>
    <row r="228" spans="2:36" ht="171" hidden="1" x14ac:dyDescent="0.2">
      <c r="B228" s="54" t="s">
        <v>201</v>
      </c>
      <c r="C228" s="72" t="s">
        <v>502</v>
      </c>
      <c r="D228" s="54" t="s">
        <v>483</v>
      </c>
      <c r="E228" s="54" t="s">
        <v>409</v>
      </c>
      <c r="F228" s="54" t="s">
        <v>289</v>
      </c>
      <c r="G228" s="54" t="s">
        <v>350</v>
      </c>
      <c r="H228" s="54" t="s">
        <v>262</v>
      </c>
      <c r="I228" s="54" t="s">
        <v>262</v>
      </c>
      <c r="J228" s="54" t="s">
        <v>262</v>
      </c>
      <c r="K228" s="54" t="s">
        <v>577</v>
      </c>
      <c r="L228" s="54" t="s">
        <v>578</v>
      </c>
      <c r="M228" s="64" t="s">
        <v>579</v>
      </c>
      <c r="N228" s="54" t="s">
        <v>1293</v>
      </c>
      <c r="O228" s="54" t="s">
        <v>1314</v>
      </c>
      <c r="P228" s="79" t="s">
        <v>99</v>
      </c>
      <c r="Q228" s="65">
        <v>45505</v>
      </c>
      <c r="R228" s="65">
        <v>45580</v>
      </c>
      <c r="S228" s="65" t="s">
        <v>612</v>
      </c>
      <c r="T228" s="57">
        <v>3000000</v>
      </c>
      <c r="U228" s="54"/>
      <c r="V228" s="54">
        <v>25</v>
      </c>
      <c r="W228" s="54" t="s">
        <v>303</v>
      </c>
      <c r="X228" s="79" t="s">
        <v>262</v>
      </c>
      <c r="Y228" s="79" t="s">
        <v>262</v>
      </c>
      <c r="Z228" s="79" t="s">
        <v>262</v>
      </c>
      <c r="AA228" s="79" t="s">
        <v>262</v>
      </c>
      <c r="AB228" s="54" t="s">
        <v>1240</v>
      </c>
      <c r="AC228" s="54" t="s">
        <v>322</v>
      </c>
      <c r="AD228" s="54" t="s">
        <v>262</v>
      </c>
      <c r="AE228" s="54" t="s">
        <v>262</v>
      </c>
      <c r="AF228" s="54" t="s">
        <v>262</v>
      </c>
      <c r="AG228" s="79" t="s">
        <v>262</v>
      </c>
      <c r="AH228" s="54" t="s">
        <v>262</v>
      </c>
      <c r="AI228" s="54" t="s">
        <v>262</v>
      </c>
      <c r="AJ228" s="54" t="s">
        <v>265</v>
      </c>
    </row>
    <row r="229" spans="2:36" ht="171" hidden="1" x14ac:dyDescent="0.2">
      <c r="B229" s="54" t="s">
        <v>201</v>
      </c>
      <c r="C229" s="72" t="s">
        <v>502</v>
      </c>
      <c r="D229" s="54" t="s">
        <v>483</v>
      </c>
      <c r="E229" s="54" t="s">
        <v>409</v>
      </c>
      <c r="F229" s="54" t="s">
        <v>289</v>
      </c>
      <c r="G229" s="54" t="s">
        <v>350</v>
      </c>
      <c r="H229" s="54" t="s">
        <v>262</v>
      </c>
      <c r="I229" s="54" t="s">
        <v>262</v>
      </c>
      <c r="J229" s="54" t="s">
        <v>262</v>
      </c>
      <c r="K229" s="54" t="s">
        <v>1545</v>
      </c>
      <c r="L229" s="54" t="s">
        <v>580</v>
      </c>
      <c r="M229" s="64" t="s">
        <v>581</v>
      </c>
      <c r="N229" s="54" t="s">
        <v>1293</v>
      </c>
      <c r="O229" s="54" t="s">
        <v>262</v>
      </c>
      <c r="P229" s="79" t="s">
        <v>99</v>
      </c>
      <c r="Q229" s="65">
        <v>45597</v>
      </c>
      <c r="R229" s="65">
        <v>45626</v>
      </c>
      <c r="S229" s="65" t="s">
        <v>99</v>
      </c>
      <c r="T229" s="57">
        <v>400000</v>
      </c>
      <c r="U229" s="54"/>
      <c r="V229" s="54">
        <v>20</v>
      </c>
      <c r="W229" s="54" t="s">
        <v>303</v>
      </c>
      <c r="X229" s="79" t="s">
        <v>262</v>
      </c>
      <c r="Y229" s="79" t="s">
        <v>262</v>
      </c>
      <c r="Z229" s="79" t="s">
        <v>262</v>
      </c>
      <c r="AA229" s="79" t="s">
        <v>262</v>
      </c>
      <c r="AB229" s="54" t="s">
        <v>1240</v>
      </c>
      <c r="AC229" s="54" t="s">
        <v>322</v>
      </c>
      <c r="AD229" s="54" t="s">
        <v>262</v>
      </c>
      <c r="AE229" s="54" t="s">
        <v>262</v>
      </c>
      <c r="AF229" s="54" t="s">
        <v>262</v>
      </c>
      <c r="AG229" s="79" t="s">
        <v>262</v>
      </c>
      <c r="AH229" s="54" t="s">
        <v>262</v>
      </c>
      <c r="AI229" s="54" t="s">
        <v>262</v>
      </c>
      <c r="AJ229" s="54" t="s">
        <v>271</v>
      </c>
    </row>
    <row r="230" spans="2:36" ht="171" hidden="1" x14ac:dyDescent="0.2">
      <c r="B230" s="54" t="s">
        <v>201</v>
      </c>
      <c r="C230" s="72" t="s">
        <v>502</v>
      </c>
      <c r="D230" s="54" t="s">
        <v>483</v>
      </c>
      <c r="E230" s="54" t="s">
        <v>409</v>
      </c>
      <c r="F230" s="54" t="s">
        <v>289</v>
      </c>
      <c r="G230" s="54" t="s">
        <v>350</v>
      </c>
      <c r="H230" s="54" t="s">
        <v>262</v>
      </c>
      <c r="I230" s="54" t="s">
        <v>262</v>
      </c>
      <c r="J230" s="54" t="s">
        <v>262</v>
      </c>
      <c r="K230" s="54" t="s">
        <v>582</v>
      </c>
      <c r="L230" s="54" t="s">
        <v>1377</v>
      </c>
      <c r="M230" s="64" t="s">
        <v>586</v>
      </c>
      <c r="N230" s="54" t="s">
        <v>1293</v>
      </c>
      <c r="O230" s="54" t="s">
        <v>1332</v>
      </c>
      <c r="P230" s="79" t="s">
        <v>99</v>
      </c>
      <c r="Q230" s="65">
        <v>45597</v>
      </c>
      <c r="R230" s="65">
        <v>45626</v>
      </c>
      <c r="S230" s="65" t="s">
        <v>612</v>
      </c>
      <c r="T230" s="57">
        <v>3600000</v>
      </c>
      <c r="U230" s="54"/>
      <c r="V230" s="54">
        <v>15</v>
      </c>
      <c r="W230" s="54" t="s">
        <v>303</v>
      </c>
      <c r="X230" s="79" t="s">
        <v>262</v>
      </c>
      <c r="Y230" s="79" t="s">
        <v>262</v>
      </c>
      <c r="Z230" s="79" t="s">
        <v>262</v>
      </c>
      <c r="AA230" s="79" t="s">
        <v>262</v>
      </c>
      <c r="AB230" s="54" t="s">
        <v>1240</v>
      </c>
      <c r="AC230" s="54" t="s">
        <v>322</v>
      </c>
      <c r="AD230" s="54" t="s">
        <v>262</v>
      </c>
      <c r="AE230" s="54" t="s">
        <v>262</v>
      </c>
      <c r="AF230" s="54" t="s">
        <v>262</v>
      </c>
      <c r="AG230" s="79" t="s">
        <v>262</v>
      </c>
      <c r="AH230" s="54" t="s">
        <v>262</v>
      </c>
      <c r="AI230" s="54" t="s">
        <v>262</v>
      </c>
      <c r="AJ230" s="54" t="s">
        <v>583</v>
      </c>
    </row>
    <row r="231" spans="2:36" ht="171" hidden="1" x14ac:dyDescent="0.2">
      <c r="B231" s="54" t="s">
        <v>201</v>
      </c>
      <c r="C231" s="72" t="s">
        <v>502</v>
      </c>
      <c r="D231" s="54" t="s">
        <v>483</v>
      </c>
      <c r="E231" s="54" t="s">
        <v>409</v>
      </c>
      <c r="F231" s="54" t="s">
        <v>289</v>
      </c>
      <c r="G231" s="54" t="s">
        <v>350</v>
      </c>
      <c r="H231" s="54" t="s">
        <v>262</v>
      </c>
      <c r="I231" s="54" t="s">
        <v>262</v>
      </c>
      <c r="J231" s="54" t="s">
        <v>262</v>
      </c>
      <c r="K231" s="54" t="s">
        <v>584</v>
      </c>
      <c r="L231" s="54" t="s">
        <v>1546</v>
      </c>
      <c r="M231" s="54" t="s">
        <v>585</v>
      </c>
      <c r="N231" s="54" t="s">
        <v>1293</v>
      </c>
      <c r="O231" s="54" t="s">
        <v>1332</v>
      </c>
      <c r="P231" s="79" t="s">
        <v>99</v>
      </c>
      <c r="Q231" s="65">
        <v>45597</v>
      </c>
      <c r="R231" s="65">
        <v>45626</v>
      </c>
      <c r="S231" s="65" t="s">
        <v>612</v>
      </c>
      <c r="T231" s="57">
        <v>2000000</v>
      </c>
      <c r="U231" s="54"/>
      <c r="V231" s="54">
        <v>10</v>
      </c>
      <c r="W231" s="54" t="s">
        <v>303</v>
      </c>
      <c r="X231" s="79" t="s">
        <v>262</v>
      </c>
      <c r="Y231" s="79" t="s">
        <v>262</v>
      </c>
      <c r="Z231" s="79" t="s">
        <v>262</v>
      </c>
      <c r="AA231" s="79" t="s">
        <v>262</v>
      </c>
      <c r="AB231" s="54" t="s">
        <v>1240</v>
      </c>
      <c r="AC231" s="54" t="s">
        <v>322</v>
      </c>
      <c r="AD231" s="54" t="s">
        <v>262</v>
      </c>
      <c r="AE231" s="54" t="s">
        <v>262</v>
      </c>
      <c r="AF231" s="54" t="s">
        <v>262</v>
      </c>
      <c r="AG231" s="79" t="s">
        <v>262</v>
      </c>
      <c r="AH231" s="54" t="s">
        <v>262</v>
      </c>
      <c r="AI231" s="54" t="s">
        <v>262</v>
      </c>
      <c r="AJ231" s="54" t="s">
        <v>271</v>
      </c>
    </row>
    <row r="232" spans="2:36" ht="171" hidden="1" x14ac:dyDescent="0.2">
      <c r="B232" s="54" t="s">
        <v>201</v>
      </c>
      <c r="C232" s="72" t="s">
        <v>502</v>
      </c>
      <c r="D232" s="54" t="s">
        <v>483</v>
      </c>
      <c r="E232" s="54" t="s">
        <v>407</v>
      </c>
      <c r="F232" s="54" t="s">
        <v>289</v>
      </c>
      <c r="G232" s="54" t="s">
        <v>350</v>
      </c>
      <c r="H232" s="54" t="s">
        <v>262</v>
      </c>
      <c r="I232" s="54" t="s">
        <v>262</v>
      </c>
      <c r="J232" s="54" t="s">
        <v>262</v>
      </c>
      <c r="K232" s="54" t="s">
        <v>704</v>
      </c>
      <c r="L232" s="54" t="s">
        <v>705</v>
      </c>
      <c r="M232" s="68" t="s">
        <v>706</v>
      </c>
      <c r="N232" s="96" t="s">
        <v>707</v>
      </c>
      <c r="O232" s="54" t="s">
        <v>1298</v>
      </c>
      <c r="P232" s="54" t="s">
        <v>99</v>
      </c>
      <c r="Q232" s="65">
        <v>45306</v>
      </c>
      <c r="R232" s="65">
        <v>45319</v>
      </c>
      <c r="S232" s="56" t="s">
        <v>612</v>
      </c>
      <c r="T232" s="54"/>
      <c r="U232" s="54"/>
      <c r="V232" s="66">
        <v>0.1</v>
      </c>
      <c r="W232" s="54" t="s">
        <v>1373</v>
      </c>
      <c r="X232" s="54" t="s">
        <v>311</v>
      </c>
      <c r="Y232" s="79" t="s">
        <v>262</v>
      </c>
      <c r="Z232" s="79" t="s">
        <v>262</v>
      </c>
      <c r="AA232" s="79" t="s">
        <v>262</v>
      </c>
      <c r="AB232" s="54" t="s">
        <v>1240</v>
      </c>
      <c r="AC232" s="54" t="s">
        <v>262</v>
      </c>
      <c r="AD232" s="54" t="s">
        <v>262</v>
      </c>
      <c r="AE232" s="54" t="s">
        <v>262</v>
      </c>
      <c r="AF232" s="54" t="s">
        <v>262</v>
      </c>
      <c r="AG232" s="54" t="s">
        <v>262</v>
      </c>
      <c r="AH232" s="54" t="s">
        <v>262</v>
      </c>
      <c r="AI232" s="54" t="s">
        <v>262</v>
      </c>
      <c r="AJ232" s="54" t="s">
        <v>262</v>
      </c>
    </row>
    <row r="233" spans="2:36" ht="171" hidden="1" x14ac:dyDescent="0.2">
      <c r="B233" s="54" t="s">
        <v>201</v>
      </c>
      <c r="C233" s="72" t="s">
        <v>502</v>
      </c>
      <c r="D233" s="54" t="s">
        <v>483</v>
      </c>
      <c r="E233" s="54" t="s">
        <v>407</v>
      </c>
      <c r="F233" s="54" t="s">
        <v>289</v>
      </c>
      <c r="G233" s="54" t="s">
        <v>350</v>
      </c>
      <c r="H233" s="54" t="s">
        <v>262</v>
      </c>
      <c r="I233" s="54" t="s">
        <v>262</v>
      </c>
      <c r="J233" s="54" t="s">
        <v>262</v>
      </c>
      <c r="K233" s="54" t="s">
        <v>708</v>
      </c>
      <c r="L233" s="54" t="s">
        <v>709</v>
      </c>
      <c r="M233" s="68" t="s">
        <v>710</v>
      </c>
      <c r="N233" s="96" t="s">
        <v>707</v>
      </c>
      <c r="O233" s="54" t="s">
        <v>1298</v>
      </c>
      <c r="P233" s="54" t="s">
        <v>99</v>
      </c>
      <c r="Q233" s="65">
        <v>45319</v>
      </c>
      <c r="R233" s="65">
        <v>45350</v>
      </c>
      <c r="S233" s="56" t="s">
        <v>612</v>
      </c>
      <c r="T233" s="54"/>
      <c r="U233" s="54"/>
      <c r="V233" s="66">
        <v>0.1</v>
      </c>
      <c r="W233" s="54" t="s">
        <v>1373</v>
      </c>
      <c r="X233" s="54" t="s">
        <v>311</v>
      </c>
      <c r="Y233" s="79" t="s">
        <v>262</v>
      </c>
      <c r="Z233" s="79" t="s">
        <v>262</v>
      </c>
      <c r="AA233" s="79" t="s">
        <v>262</v>
      </c>
      <c r="AB233" s="54" t="s">
        <v>1240</v>
      </c>
      <c r="AC233" s="54" t="s">
        <v>262</v>
      </c>
      <c r="AD233" s="54" t="s">
        <v>262</v>
      </c>
      <c r="AE233" s="54" t="s">
        <v>262</v>
      </c>
      <c r="AF233" s="54" t="s">
        <v>262</v>
      </c>
      <c r="AG233" s="54" t="s">
        <v>262</v>
      </c>
      <c r="AH233" s="54" t="s">
        <v>262</v>
      </c>
      <c r="AI233" s="54" t="s">
        <v>262</v>
      </c>
      <c r="AJ233" s="54" t="s">
        <v>262</v>
      </c>
    </row>
    <row r="234" spans="2:36" ht="171" hidden="1" x14ac:dyDescent="0.2">
      <c r="B234" s="54" t="s">
        <v>201</v>
      </c>
      <c r="C234" s="72" t="s">
        <v>502</v>
      </c>
      <c r="D234" s="54" t="s">
        <v>483</v>
      </c>
      <c r="E234" s="54" t="s">
        <v>407</v>
      </c>
      <c r="F234" s="54" t="s">
        <v>289</v>
      </c>
      <c r="G234" s="54" t="s">
        <v>350</v>
      </c>
      <c r="H234" s="54" t="s">
        <v>262</v>
      </c>
      <c r="I234" s="54" t="s">
        <v>262</v>
      </c>
      <c r="J234" s="54" t="s">
        <v>262</v>
      </c>
      <c r="K234" s="54" t="s">
        <v>711</v>
      </c>
      <c r="L234" s="54" t="s">
        <v>712</v>
      </c>
      <c r="M234" s="68" t="s">
        <v>1547</v>
      </c>
      <c r="N234" s="96" t="s">
        <v>707</v>
      </c>
      <c r="O234" s="54" t="s">
        <v>1298</v>
      </c>
      <c r="P234" s="54" t="s">
        <v>99</v>
      </c>
      <c r="Q234" s="65">
        <v>45323</v>
      </c>
      <c r="R234" s="65">
        <v>45337</v>
      </c>
      <c r="S234" s="56" t="s">
        <v>612</v>
      </c>
      <c r="T234" s="54"/>
      <c r="U234" s="54"/>
      <c r="V234" s="66">
        <v>0.1</v>
      </c>
      <c r="W234" s="54" t="s">
        <v>1373</v>
      </c>
      <c r="X234" s="54" t="s">
        <v>311</v>
      </c>
      <c r="Y234" s="79" t="s">
        <v>262</v>
      </c>
      <c r="Z234" s="79" t="s">
        <v>262</v>
      </c>
      <c r="AA234" s="79" t="s">
        <v>262</v>
      </c>
      <c r="AB234" s="54" t="s">
        <v>1240</v>
      </c>
      <c r="AC234" s="54" t="s">
        <v>262</v>
      </c>
      <c r="AD234" s="54" t="s">
        <v>262</v>
      </c>
      <c r="AE234" s="54" t="s">
        <v>262</v>
      </c>
      <c r="AF234" s="54" t="s">
        <v>262</v>
      </c>
      <c r="AG234" s="54" t="s">
        <v>262</v>
      </c>
      <c r="AH234" s="54" t="s">
        <v>262</v>
      </c>
      <c r="AI234" s="54" t="s">
        <v>262</v>
      </c>
      <c r="AJ234" s="54" t="s">
        <v>262</v>
      </c>
    </row>
    <row r="235" spans="2:36" ht="171" hidden="1" x14ac:dyDescent="0.2">
      <c r="B235" s="54" t="s">
        <v>201</v>
      </c>
      <c r="C235" s="72" t="s">
        <v>502</v>
      </c>
      <c r="D235" s="54" t="s">
        <v>483</v>
      </c>
      <c r="E235" s="54" t="s">
        <v>407</v>
      </c>
      <c r="F235" s="54" t="s">
        <v>289</v>
      </c>
      <c r="G235" s="54" t="s">
        <v>350</v>
      </c>
      <c r="H235" s="54" t="s">
        <v>262</v>
      </c>
      <c r="I235" s="54" t="s">
        <v>262</v>
      </c>
      <c r="J235" s="54" t="s">
        <v>262</v>
      </c>
      <c r="K235" s="54" t="s">
        <v>1548</v>
      </c>
      <c r="L235" s="54" t="s">
        <v>1549</v>
      </c>
      <c r="M235" s="68" t="s">
        <v>1550</v>
      </c>
      <c r="N235" s="96" t="s">
        <v>707</v>
      </c>
      <c r="O235" s="54" t="s">
        <v>1298</v>
      </c>
      <c r="P235" s="54" t="s">
        <v>99</v>
      </c>
      <c r="Q235" s="65">
        <v>45337</v>
      </c>
      <c r="R235" s="65">
        <v>45342</v>
      </c>
      <c r="S235" s="56" t="s">
        <v>612</v>
      </c>
      <c r="T235" s="54"/>
      <c r="U235" s="54"/>
      <c r="V235" s="66">
        <v>0.1</v>
      </c>
      <c r="W235" s="54" t="s">
        <v>1373</v>
      </c>
      <c r="X235" s="54" t="s">
        <v>769</v>
      </c>
      <c r="Y235" s="54" t="s">
        <v>311</v>
      </c>
      <c r="Z235" s="79" t="s">
        <v>262</v>
      </c>
      <c r="AA235" s="79" t="s">
        <v>262</v>
      </c>
      <c r="AB235" s="54" t="s">
        <v>1240</v>
      </c>
      <c r="AC235" s="54" t="s">
        <v>262</v>
      </c>
      <c r="AD235" s="54" t="s">
        <v>262</v>
      </c>
      <c r="AE235" s="54" t="s">
        <v>262</v>
      </c>
      <c r="AF235" s="54" t="s">
        <v>262</v>
      </c>
      <c r="AG235" s="54" t="s">
        <v>262</v>
      </c>
      <c r="AH235" s="54" t="s">
        <v>262</v>
      </c>
      <c r="AI235" s="54" t="s">
        <v>262</v>
      </c>
      <c r="AJ235" s="54" t="s">
        <v>262</v>
      </c>
    </row>
    <row r="236" spans="2:36" ht="171" hidden="1" x14ac:dyDescent="0.2">
      <c r="B236" s="54" t="s">
        <v>201</v>
      </c>
      <c r="C236" s="72" t="s">
        <v>502</v>
      </c>
      <c r="D236" s="54" t="s">
        <v>483</v>
      </c>
      <c r="E236" s="54" t="s">
        <v>407</v>
      </c>
      <c r="F236" s="54" t="s">
        <v>289</v>
      </c>
      <c r="G236" s="54" t="s">
        <v>350</v>
      </c>
      <c r="H236" s="54" t="s">
        <v>262</v>
      </c>
      <c r="I236" s="54" t="s">
        <v>262</v>
      </c>
      <c r="J236" s="54" t="s">
        <v>262</v>
      </c>
      <c r="K236" s="54" t="s">
        <v>1551</v>
      </c>
      <c r="L236" s="54" t="s">
        <v>1552</v>
      </c>
      <c r="M236" s="68" t="s">
        <v>1553</v>
      </c>
      <c r="N236" s="96" t="s">
        <v>707</v>
      </c>
      <c r="O236" s="54" t="s">
        <v>1298</v>
      </c>
      <c r="P236" s="54" t="s">
        <v>99</v>
      </c>
      <c r="Q236" s="65">
        <v>45342</v>
      </c>
      <c r="R236" s="65">
        <v>45366</v>
      </c>
      <c r="S236" s="56" t="s">
        <v>612</v>
      </c>
      <c r="T236" s="54"/>
      <c r="U236" s="54"/>
      <c r="V236" s="66">
        <v>0.1</v>
      </c>
      <c r="W236" s="54" t="s">
        <v>1373</v>
      </c>
      <c r="X236" s="54" t="s">
        <v>769</v>
      </c>
      <c r="Y236" s="54" t="s">
        <v>311</v>
      </c>
      <c r="Z236" s="79" t="s">
        <v>262</v>
      </c>
      <c r="AA236" s="79" t="s">
        <v>262</v>
      </c>
      <c r="AB236" s="54" t="s">
        <v>1240</v>
      </c>
      <c r="AC236" s="54" t="s">
        <v>262</v>
      </c>
      <c r="AD236" s="54" t="s">
        <v>262</v>
      </c>
      <c r="AE236" s="54" t="s">
        <v>262</v>
      </c>
      <c r="AF236" s="54" t="s">
        <v>262</v>
      </c>
      <c r="AG236" s="54" t="s">
        <v>262</v>
      </c>
      <c r="AH236" s="54" t="s">
        <v>262</v>
      </c>
      <c r="AI236" s="54" t="s">
        <v>262</v>
      </c>
      <c r="AJ236" s="54" t="s">
        <v>262</v>
      </c>
    </row>
    <row r="237" spans="2:36" ht="171" hidden="1" x14ac:dyDescent="0.2">
      <c r="B237" s="54" t="s">
        <v>201</v>
      </c>
      <c r="C237" s="72" t="s">
        <v>502</v>
      </c>
      <c r="D237" s="54" t="s">
        <v>483</v>
      </c>
      <c r="E237" s="54" t="s">
        <v>407</v>
      </c>
      <c r="F237" s="54" t="s">
        <v>289</v>
      </c>
      <c r="G237" s="54" t="s">
        <v>350</v>
      </c>
      <c r="H237" s="54" t="s">
        <v>262</v>
      </c>
      <c r="I237" s="54" t="s">
        <v>262</v>
      </c>
      <c r="J237" s="54" t="s">
        <v>262</v>
      </c>
      <c r="K237" s="54" t="s">
        <v>713</v>
      </c>
      <c r="L237" s="54" t="s">
        <v>714</v>
      </c>
      <c r="M237" s="68" t="s">
        <v>715</v>
      </c>
      <c r="N237" s="96" t="s">
        <v>707</v>
      </c>
      <c r="O237" s="54" t="s">
        <v>1298</v>
      </c>
      <c r="P237" s="54" t="s">
        <v>99</v>
      </c>
      <c r="Q237" s="65">
        <v>45342</v>
      </c>
      <c r="R237" s="65">
        <v>45381</v>
      </c>
      <c r="S237" s="56" t="s">
        <v>612</v>
      </c>
      <c r="T237" s="54"/>
      <c r="U237" s="54"/>
      <c r="V237" s="66">
        <v>0.1</v>
      </c>
      <c r="W237" s="54" t="s">
        <v>1373</v>
      </c>
      <c r="X237" s="54" t="s">
        <v>769</v>
      </c>
      <c r="Y237" s="54" t="s">
        <v>770</v>
      </c>
      <c r="Z237" s="54" t="s">
        <v>311</v>
      </c>
      <c r="AA237" s="79" t="s">
        <v>262</v>
      </c>
      <c r="AB237" s="54" t="s">
        <v>1240</v>
      </c>
      <c r="AC237" s="54" t="s">
        <v>262</v>
      </c>
      <c r="AD237" s="54" t="s">
        <v>262</v>
      </c>
      <c r="AE237" s="54" t="s">
        <v>262</v>
      </c>
      <c r="AF237" s="54" t="s">
        <v>262</v>
      </c>
      <c r="AG237" s="54" t="s">
        <v>262</v>
      </c>
      <c r="AH237" s="54" t="s">
        <v>262</v>
      </c>
      <c r="AI237" s="54" t="s">
        <v>262</v>
      </c>
      <c r="AJ237" s="54" t="s">
        <v>262</v>
      </c>
    </row>
    <row r="238" spans="2:36" ht="171" hidden="1" x14ac:dyDescent="0.2">
      <c r="B238" s="54" t="s">
        <v>201</v>
      </c>
      <c r="C238" s="72" t="s">
        <v>502</v>
      </c>
      <c r="D238" s="54" t="s">
        <v>483</v>
      </c>
      <c r="E238" s="54" t="s">
        <v>407</v>
      </c>
      <c r="F238" s="54" t="s">
        <v>289</v>
      </c>
      <c r="G238" s="54" t="s">
        <v>350</v>
      </c>
      <c r="H238" s="54" t="s">
        <v>262</v>
      </c>
      <c r="I238" s="54" t="s">
        <v>262</v>
      </c>
      <c r="J238" s="54" t="s">
        <v>262</v>
      </c>
      <c r="K238" s="54" t="s">
        <v>716</v>
      </c>
      <c r="L238" s="54" t="s">
        <v>717</v>
      </c>
      <c r="M238" s="68" t="s">
        <v>718</v>
      </c>
      <c r="N238" s="96" t="s">
        <v>707</v>
      </c>
      <c r="O238" s="54" t="s">
        <v>1298</v>
      </c>
      <c r="P238" s="54" t="s">
        <v>99</v>
      </c>
      <c r="Q238" s="65">
        <v>45383</v>
      </c>
      <c r="R238" s="65">
        <v>45427</v>
      </c>
      <c r="S238" s="56" t="s">
        <v>612</v>
      </c>
      <c r="T238" s="54"/>
      <c r="U238" s="54"/>
      <c r="V238" s="66">
        <v>0.1</v>
      </c>
      <c r="W238" s="54" t="s">
        <v>1373</v>
      </c>
      <c r="X238" s="54" t="s">
        <v>769</v>
      </c>
      <c r="Y238" s="54" t="s">
        <v>770</v>
      </c>
      <c r="Z238" s="54" t="s">
        <v>311</v>
      </c>
      <c r="AA238" s="79" t="s">
        <v>262</v>
      </c>
      <c r="AB238" s="54" t="s">
        <v>1240</v>
      </c>
      <c r="AC238" s="54" t="s">
        <v>262</v>
      </c>
      <c r="AD238" s="54" t="s">
        <v>262</v>
      </c>
      <c r="AE238" s="54" t="s">
        <v>262</v>
      </c>
      <c r="AF238" s="54" t="s">
        <v>262</v>
      </c>
      <c r="AG238" s="54" t="s">
        <v>262</v>
      </c>
      <c r="AH238" s="54" t="s">
        <v>262</v>
      </c>
      <c r="AI238" s="54" t="s">
        <v>262</v>
      </c>
      <c r="AJ238" s="54" t="s">
        <v>262</v>
      </c>
    </row>
    <row r="239" spans="2:36" ht="171" hidden="1" x14ac:dyDescent="0.2">
      <c r="B239" s="54" t="s">
        <v>201</v>
      </c>
      <c r="C239" s="72" t="s">
        <v>502</v>
      </c>
      <c r="D239" s="54" t="s">
        <v>483</v>
      </c>
      <c r="E239" s="54" t="s">
        <v>407</v>
      </c>
      <c r="F239" s="54" t="s">
        <v>289</v>
      </c>
      <c r="G239" s="54" t="s">
        <v>350</v>
      </c>
      <c r="H239" s="54" t="s">
        <v>262</v>
      </c>
      <c r="I239" s="54" t="s">
        <v>262</v>
      </c>
      <c r="J239" s="54" t="s">
        <v>262</v>
      </c>
      <c r="K239" s="54" t="s">
        <v>719</v>
      </c>
      <c r="L239" s="54" t="s">
        <v>720</v>
      </c>
      <c r="M239" s="68" t="s">
        <v>721</v>
      </c>
      <c r="N239" s="96" t="s">
        <v>707</v>
      </c>
      <c r="O239" s="54" t="s">
        <v>1298</v>
      </c>
      <c r="P239" s="54" t="s">
        <v>99</v>
      </c>
      <c r="Q239" s="65">
        <v>45397</v>
      </c>
      <c r="R239" s="65">
        <v>45473</v>
      </c>
      <c r="S239" s="56" t="s">
        <v>612</v>
      </c>
      <c r="T239" s="54"/>
      <c r="U239" s="54"/>
      <c r="V239" s="66">
        <v>0.1</v>
      </c>
      <c r="W239" s="54" t="s">
        <v>1373</v>
      </c>
      <c r="X239" s="54" t="s">
        <v>769</v>
      </c>
      <c r="Y239" s="54" t="s">
        <v>770</v>
      </c>
      <c r="Z239" s="54" t="s">
        <v>311</v>
      </c>
      <c r="AA239" s="79" t="s">
        <v>262</v>
      </c>
      <c r="AB239" s="54" t="s">
        <v>1240</v>
      </c>
      <c r="AC239" s="54" t="s">
        <v>262</v>
      </c>
      <c r="AD239" s="54" t="s">
        <v>262</v>
      </c>
      <c r="AE239" s="54" t="s">
        <v>262</v>
      </c>
      <c r="AF239" s="54" t="s">
        <v>262</v>
      </c>
      <c r="AG239" s="54" t="s">
        <v>262</v>
      </c>
      <c r="AH239" s="54" t="s">
        <v>262</v>
      </c>
      <c r="AI239" s="54" t="s">
        <v>262</v>
      </c>
      <c r="AJ239" s="54" t="s">
        <v>262</v>
      </c>
    </row>
    <row r="240" spans="2:36" ht="171" hidden="1" x14ac:dyDescent="0.2">
      <c r="B240" s="54" t="s">
        <v>201</v>
      </c>
      <c r="C240" s="72" t="s">
        <v>502</v>
      </c>
      <c r="D240" s="54" t="s">
        <v>483</v>
      </c>
      <c r="E240" s="54" t="s">
        <v>407</v>
      </c>
      <c r="F240" s="54" t="s">
        <v>289</v>
      </c>
      <c r="G240" s="54" t="s">
        <v>350</v>
      </c>
      <c r="H240" s="54" t="s">
        <v>262</v>
      </c>
      <c r="I240" s="54" t="s">
        <v>262</v>
      </c>
      <c r="J240" s="54" t="s">
        <v>262</v>
      </c>
      <c r="K240" s="54" t="s">
        <v>722</v>
      </c>
      <c r="L240" s="54" t="s">
        <v>723</v>
      </c>
      <c r="M240" s="68" t="s">
        <v>724</v>
      </c>
      <c r="N240" s="96" t="s">
        <v>707</v>
      </c>
      <c r="O240" s="54" t="s">
        <v>1298</v>
      </c>
      <c r="P240" s="54" t="s">
        <v>99</v>
      </c>
      <c r="Q240" s="65">
        <v>45352</v>
      </c>
      <c r="R240" s="65">
        <v>45397</v>
      </c>
      <c r="S240" s="56" t="s">
        <v>612</v>
      </c>
      <c r="T240" s="54"/>
      <c r="U240" s="54"/>
      <c r="V240" s="66">
        <v>0.1</v>
      </c>
      <c r="W240" s="54" t="s">
        <v>1373</v>
      </c>
      <c r="X240" s="54" t="s">
        <v>770</v>
      </c>
      <c r="Y240" s="54" t="s">
        <v>311</v>
      </c>
      <c r="Z240" s="79" t="s">
        <v>262</v>
      </c>
      <c r="AA240" s="79" t="s">
        <v>262</v>
      </c>
      <c r="AB240" s="54" t="s">
        <v>1240</v>
      </c>
      <c r="AC240" s="54" t="s">
        <v>262</v>
      </c>
      <c r="AD240" s="54" t="s">
        <v>262</v>
      </c>
      <c r="AE240" s="54" t="s">
        <v>262</v>
      </c>
      <c r="AF240" s="54" t="s">
        <v>262</v>
      </c>
      <c r="AG240" s="54" t="s">
        <v>262</v>
      </c>
      <c r="AH240" s="54" t="s">
        <v>262</v>
      </c>
      <c r="AI240" s="54" t="s">
        <v>262</v>
      </c>
      <c r="AJ240" s="54" t="s">
        <v>262</v>
      </c>
    </row>
    <row r="241" spans="2:36" ht="171" hidden="1" x14ac:dyDescent="0.2">
      <c r="B241" s="54" t="s">
        <v>201</v>
      </c>
      <c r="C241" s="72" t="s">
        <v>502</v>
      </c>
      <c r="D241" s="54" t="s">
        <v>483</v>
      </c>
      <c r="E241" s="54" t="s">
        <v>407</v>
      </c>
      <c r="F241" s="54" t="s">
        <v>289</v>
      </c>
      <c r="G241" s="54" t="s">
        <v>350</v>
      </c>
      <c r="H241" s="54" t="s">
        <v>262</v>
      </c>
      <c r="I241" s="54" t="s">
        <v>262</v>
      </c>
      <c r="J241" s="54" t="s">
        <v>262</v>
      </c>
      <c r="K241" s="54" t="s">
        <v>725</v>
      </c>
      <c r="L241" s="54" t="s">
        <v>726</v>
      </c>
      <c r="M241" s="68" t="s">
        <v>727</v>
      </c>
      <c r="N241" s="96" t="s">
        <v>707</v>
      </c>
      <c r="O241" s="54" t="s">
        <v>1298</v>
      </c>
      <c r="P241" s="54" t="s">
        <v>99</v>
      </c>
      <c r="Q241" s="65">
        <v>45397</v>
      </c>
      <c r="R241" s="65">
        <v>45412</v>
      </c>
      <c r="S241" s="56" t="s">
        <v>612</v>
      </c>
      <c r="T241" s="54"/>
      <c r="U241" s="54"/>
      <c r="V241" s="66">
        <v>0.1</v>
      </c>
      <c r="W241" s="54" t="s">
        <v>1373</v>
      </c>
      <c r="X241" s="54" t="s">
        <v>770</v>
      </c>
      <c r="Y241" s="54" t="s">
        <v>311</v>
      </c>
      <c r="Z241" s="79" t="s">
        <v>262</v>
      </c>
      <c r="AA241" s="79" t="s">
        <v>262</v>
      </c>
      <c r="AB241" s="54" t="s">
        <v>1240</v>
      </c>
      <c r="AC241" s="54" t="s">
        <v>262</v>
      </c>
      <c r="AD241" s="54" t="s">
        <v>262</v>
      </c>
      <c r="AE241" s="54" t="s">
        <v>262</v>
      </c>
      <c r="AF241" s="54" t="s">
        <v>262</v>
      </c>
      <c r="AG241" s="54" t="s">
        <v>262</v>
      </c>
      <c r="AH241" s="54" t="s">
        <v>262</v>
      </c>
      <c r="AI241" s="54" t="s">
        <v>262</v>
      </c>
      <c r="AJ241" s="54" t="s">
        <v>262</v>
      </c>
    </row>
    <row r="242" spans="2:36" ht="171" hidden="1" x14ac:dyDescent="0.2">
      <c r="B242" s="54" t="s">
        <v>201</v>
      </c>
      <c r="C242" s="72" t="s">
        <v>502</v>
      </c>
      <c r="D242" s="54" t="s">
        <v>482</v>
      </c>
      <c r="E242" s="54" t="s">
        <v>407</v>
      </c>
      <c r="F242" s="54" t="s">
        <v>289</v>
      </c>
      <c r="G242" s="54" t="s">
        <v>500</v>
      </c>
      <c r="H242" s="54" t="s">
        <v>262</v>
      </c>
      <c r="I242" s="54" t="s">
        <v>262</v>
      </c>
      <c r="J242" s="54" t="s">
        <v>262</v>
      </c>
      <c r="K242" s="54" t="s">
        <v>885</v>
      </c>
      <c r="L242" s="54" t="s">
        <v>885</v>
      </c>
      <c r="M242" s="54" t="s">
        <v>886</v>
      </c>
      <c r="N242" s="54" t="s">
        <v>1296</v>
      </c>
      <c r="O242" s="54"/>
      <c r="P242" s="54" t="s">
        <v>99</v>
      </c>
      <c r="Q242" s="65">
        <v>45306</v>
      </c>
      <c r="R242" s="65">
        <v>45380</v>
      </c>
      <c r="S242" s="65" t="s">
        <v>612</v>
      </c>
      <c r="T242" s="69"/>
      <c r="U242" s="69"/>
      <c r="V242" s="86">
        <v>0.5</v>
      </c>
      <c r="W242" s="54" t="s">
        <v>312</v>
      </c>
      <c r="X242" s="54" t="s">
        <v>302</v>
      </c>
      <c r="Y242" s="79" t="s">
        <v>262</v>
      </c>
      <c r="Z242" s="79" t="s">
        <v>262</v>
      </c>
      <c r="AA242" s="79" t="s">
        <v>262</v>
      </c>
      <c r="AB242" s="54" t="s">
        <v>1355</v>
      </c>
      <c r="AC242" s="54" t="s">
        <v>262</v>
      </c>
      <c r="AD242" s="54" t="s">
        <v>262</v>
      </c>
      <c r="AE242" s="54" t="s">
        <v>262</v>
      </c>
      <c r="AF242" s="54" t="s">
        <v>262</v>
      </c>
      <c r="AG242" s="54" t="s">
        <v>262</v>
      </c>
      <c r="AH242" s="54" t="s">
        <v>262</v>
      </c>
      <c r="AI242" s="54" t="s">
        <v>262</v>
      </c>
      <c r="AJ242" s="54" t="s">
        <v>237</v>
      </c>
    </row>
    <row r="243" spans="2:36" ht="171" hidden="1" x14ac:dyDescent="0.2">
      <c r="B243" s="54" t="s">
        <v>201</v>
      </c>
      <c r="C243" s="72" t="s">
        <v>502</v>
      </c>
      <c r="D243" s="54" t="s">
        <v>482</v>
      </c>
      <c r="E243" s="54" t="s">
        <v>407</v>
      </c>
      <c r="F243" s="54" t="s">
        <v>289</v>
      </c>
      <c r="G243" s="54" t="s">
        <v>500</v>
      </c>
      <c r="H243" s="54" t="s">
        <v>262</v>
      </c>
      <c r="I243" s="54" t="s">
        <v>262</v>
      </c>
      <c r="J243" s="54" t="s">
        <v>262</v>
      </c>
      <c r="K243" s="54" t="s">
        <v>1554</v>
      </c>
      <c r="L243" s="54" t="s">
        <v>1555</v>
      </c>
      <c r="M243" s="54" t="s">
        <v>887</v>
      </c>
      <c r="N243" s="54" t="s">
        <v>1296</v>
      </c>
      <c r="O243" s="54"/>
      <c r="P243" s="54" t="s">
        <v>1374</v>
      </c>
      <c r="Q243" s="65">
        <v>45306</v>
      </c>
      <c r="R243" s="65">
        <v>45641</v>
      </c>
      <c r="S243" s="65" t="s">
        <v>612</v>
      </c>
      <c r="T243" s="69"/>
      <c r="U243" s="69"/>
      <c r="V243" s="86">
        <v>0.5</v>
      </c>
      <c r="W243" s="54" t="s">
        <v>312</v>
      </c>
      <c r="X243" s="54" t="s">
        <v>302</v>
      </c>
      <c r="Y243" s="79" t="s">
        <v>262</v>
      </c>
      <c r="Z243" s="79" t="s">
        <v>262</v>
      </c>
      <c r="AA243" s="79" t="s">
        <v>262</v>
      </c>
      <c r="AB243" s="54" t="s">
        <v>1355</v>
      </c>
      <c r="AC243" s="54" t="s">
        <v>262</v>
      </c>
      <c r="AD243" s="54" t="s">
        <v>262</v>
      </c>
      <c r="AE243" s="54" t="s">
        <v>262</v>
      </c>
      <c r="AF243" s="54" t="s">
        <v>262</v>
      </c>
      <c r="AG243" s="54" t="s">
        <v>262</v>
      </c>
      <c r="AH243" s="54" t="s">
        <v>262</v>
      </c>
      <c r="AI243" s="54" t="s">
        <v>262</v>
      </c>
      <c r="AJ243" s="54" t="s">
        <v>237</v>
      </c>
    </row>
    <row r="244" spans="2:36" ht="171" hidden="1" x14ac:dyDescent="0.2">
      <c r="B244" s="54" t="s">
        <v>201</v>
      </c>
      <c r="C244" s="72" t="s">
        <v>502</v>
      </c>
      <c r="D244" s="54" t="s">
        <v>482</v>
      </c>
      <c r="E244" s="54" t="s">
        <v>407</v>
      </c>
      <c r="F244" s="54" t="s">
        <v>289</v>
      </c>
      <c r="G244" s="54" t="s">
        <v>350</v>
      </c>
      <c r="H244" s="54" t="s">
        <v>262</v>
      </c>
      <c r="I244" s="54" t="s">
        <v>262</v>
      </c>
      <c r="J244" s="54" t="s">
        <v>262</v>
      </c>
      <c r="K244" s="54" t="s">
        <v>603</v>
      </c>
      <c r="L244" s="54" t="s">
        <v>1556</v>
      </c>
      <c r="M244" s="54" t="s">
        <v>604</v>
      </c>
      <c r="N244" s="54" t="s">
        <v>588</v>
      </c>
      <c r="O244" s="54" t="s">
        <v>1323</v>
      </c>
      <c r="P244" s="54" t="s">
        <v>99</v>
      </c>
      <c r="Q244" s="69">
        <v>45444</v>
      </c>
      <c r="R244" s="69">
        <v>45646</v>
      </c>
      <c r="S244" s="65" t="s">
        <v>612</v>
      </c>
      <c r="T244" s="57"/>
      <c r="U244" s="54"/>
      <c r="V244" s="54"/>
      <c r="W244" s="54" t="s">
        <v>1370</v>
      </c>
      <c r="X244" s="54" t="s">
        <v>262</v>
      </c>
      <c r="Y244" s="54" t="s">
        <v>262</v>
      </c>
      <c r="Z244" s="54" t="s">
        <v>262</v>
      </c>
      <c r="AA244" s="54" t="s">
        <v>262</v>
      </c>
      <c r="AB244" s="54" t="s">
        <v>1240</v>
      </c>
      <c r="AC244" s="54" t="s">
        <v>322</v>
      </c>
      <c r="AD244" s="54" t="s">
        <v>262</v>
      </c>
      <c r="AE244" s="54" t="s">
        <v>262</v>
      </c>
      <c r="AF244" s="54" t="s">
        <v>262</v>
      </c>
      <c r="AG244" s="54" t="s">
        <v>262</v>
      </c>
      <c r="AH244" s="54" t="s">
        <v>262</v>
      </c>
      <c r="AI244" s="54" t="s">
        <v>262</v>
      </c>
      <c r="AJ244" s="54" t="s">
        <v>247</v>
      </c>
    </row>
    <row r="245" spans="2:36" ht="171" hidden="1" x14ac:dyDescent="0.2">
      <c r="B245" s="54" t="s">
        <v>201</v>
      </c>
      <c r="C245" s="72" t="s">
        <v>502</v>
      </c>
      <c r="D245" s="54" t="s">
        <v>483</v>
      </c>
      <c r="E245" s="54" t="s">
        <v>414</v>
      </c>
      <c r="F245" s="54" t="s">
        <v>289</v>
      </c>
      <c r="G245" s="54" t="s">
        <v>350</v>
      </c>
      <c r="H245" s="54" t="s">
        <v>262</v>
      </c>
      <c r="I245" s="54" t="s">
        <v>262</v>
      </c>
      <c r="J245" s="54" t="s">
        <v>262</v>
      </c>
      <c r="K245" s="54" t="s">
        <v>728</v>
      </c>
      <c r="L245" s="68" t="s">
        <v>729</v>
      </c>
      <c r="M245" s="68" t="s">
        <v>730</v>
      </c>
      <c r="N245" s="96" t="s">
        <v>707</v>
      </c>
      <c r="O245" s="54" t="s">
        <v>1298</v>
      </c>
      <c r="P245" s="54" t="s">
        <v>99</v>
      </c>
      <c r="Q245" s="65">
        <v>45337</v>
      </c>
      <c r="R245" s="65">
        <v>45366</v>
      </c>
      <c r="S245" s="56" t="s">
        <v>612</v>
      </c>
      <c r="T245" s="54"/>
      <c r="U245" s="54"/>
      <c r="V245" s="66">
        <v>0.2</v>
      </c>
      <c r="W245" s="54" t="s">
        <v>1373</v>
      </c>
      <c r="X245" s="54" t="s">
        <v>311</v>
      </c>
      <c r="Y245" s="79" t="s">
        <v>262</v>
      </c>
      <c r="Z245" s="79" t="s">
        <v>262</v>
      </c>
      <c r="AA245" s="79" t="s">
        <v>262</v>
      </c>
      <c r="AB245" s="54" t="s">
        <v>1357</v>
      </c>
      <c r="AC245" s="54" t="s">
        <v>262</v>
      </c>
      <c r="AD245" s="79" t="s">
        <v>262</v>
      </c>
      <c r="AE245" s="54" t="s">
        <v>262</v>
      </c>
      <c r="AF245" s="54" t="s">
        <v>262</v>
      </c>
      <c r="AG245" s="54" t="s">
        <v>262</v>
      </c>
      <c r="AH245" s="54" t="s">
        <v>262</v>
      </c>
      <c r="AI245" s="54" t="s">
        <v>262</v>
      </c>
      <c r="AJ245" s="54" t="s">
        <v>262</v>
      </c>
    </row>
    <row r="246" spans="2:36" ht="171" hidden="1" x14ac:dyDescent="0.2">
      <c r="B246" s="54" t="s">
        <v>201</v>
      </c>
      <c r="C246" s="72" t="s">
        <v>502</v>
      </c>
      <c r="D246" s="54" t="s">
        <v>483</v>
      </c>
      <c r="E246" s="54" t="s">
        <v>414</v>
      </c>
      <c r="F246" s="54" t="s">
        <v>289</v>
      </c>
      <c r="G246" s="54" t="s">
        <v>350</v>
      </c>
      <c r="H246" s="54" t="s">
        <v>262</v>
      </c>
      <c r="I246" s="54" t="s">
        <v>262</v>
      </c>
      <c r="J246" s="54" t="s">
        <v>262</v>
      </c>
      <c r="K246" s="54" t="s">
        <v>731</v>
      </c>
      <c r="L246" s="68" t="s">
        <v>732</v>
      </c>
      <c r="M246" s="68" t="s">
        <v>733</v>
      </c>
      <c r="N246" s="96" t="s">
        <v>707</v>
      </c>
      <c r="O246" s="54" t="s">
        <v>1298</v>
      </c>
      <c r="P246" s="54" t="s">
        <v>99</v>
      </c>
      <c r="Q246" s="65">
        <v>45366</v>
      </c>
      <c r="R246" s="65">
        <v>45381</v>
      </c>
      <c r="S246" s="56" t="s">
        <v>612</v>
      </c>
      <c r="T246" s="54"/>
      <c r="U246" s="54"/>
      <c r="V246" s="66">
        <v>0.2</v>
      </c>
      <c r="W246" s="54" t="s">
        <v>1373</v>
      </c>
      <c r="X246" s="54" t="s">
        <v>311</v>
      </c>
      <c r="Y246" s="79" t="s">
        <v>262</v>
      </c>
      <c r="Z246" s="79" t="s">
        <v>262</v>
      </c>
      <c r="AA246" s="79" t="s">
        <v>262</v>
      </c>
      <c r="AB246" s="54" t="s">
        <v>1357</v>
      </c>
      <c r="AC246" s="54" t="s">
        <v>262</v>
      </c>
      <c r="AD246" s="54" t="s">
        <v>262</v>
      </c>
      <c r="AE246" s="54" t="s">
        <v>262</v>
      </c>
      <c r="AF246" s="54" t="s">
        <v>262</v>
      </c>
      <c r="AG246" s="54" t="s">
        <v>262</v>
      </c>
      <c r="AH246" s="54" t="s">
        <v>262</v>
      </c>
      <c r="AI246" s="54" t="s">
        <v>262</v>
      </c>
      <c r="AJ246" s="54" t="s">
        <v>262</v>
      </c>
    </row>
    <row r="247" spans="2:36" ht="171" hidden="1" x14ac:dyDescent="0.2">
      <c r="B247" s="54" t="s">
        <v>201</v>
      </c>
      <c r="C247" s="72" t="s">
        <v>502</v>
      </c>
      <c r="D247" s="54" t="s">
        <v>483</v>
      </c>
      <c r="E247" s="54" t="s">
        <v>414</v>
      </c>
      <c r="F247" s="54" t="s">
        <v>289</v>
      </c>
      <c r="G247" s="54" t="s">
        <v>350</v>
      </c>
      <c r="H247" s="54" t="s">
        <v>262</v>
      </c>
      <c r="I247" s="54" t="s">
        <v>262</v>
      </c>
      <c r="J247" s="54" t="s">
        <v>262</v>
      </c>
      <c r="K247" s="54" t="s">
        <v>734</v>
      </c>
      <c r="L247" s="68" t="s">
        <v>1557</v>
      </c>
      <c r="M247" s="68" t="s">
        <v>735</v>
      </c>
      <c r="N247" s="96" t="s">
        <v>707</v>
      </c>
      <c r="O247" s="54" t="s">
        <v>1298</v>
      </c>
      <c r="P247" s="54" t="s">
        <v>99</v>
      </c>
      <c r="Q247" s="65">
        <v>45381</v>
      </c>
      <c r="R247" s="65">
        <v>45397</v>
      </c>
      <c r="S247" s="56" t="s">
        <v>612</v>
      </c>
      <c r="T247" s="54"/>
      <c r="U247" s="54"/>
      <c r="V247" s="66">
        <v>0.2</v>
      </c>
      <c r="W247" s="54" t="s">
        <v>1373</v>
      </c>
      <c r="X247" s="54" t="s">
        <v>311</v>
      </c>
      <c r="Y247" s="79" t="s">
        <v>262</v>
      </c>
      <c r="Z247" s="79" t="s">
        <v>262</v>
      </c>
      <c r="AA247" s="79" t="s">
        <v>262</v>
      </c>
      <c r="AB247" s="54" t="s">
        <v>1357</v>
      </c>
      <c r="AC247" s="54" t="s">
        <v>262</v>
      </c>
      <c r="AD247" s="54" t="s">
        <v>262</v>
      </c>
      <c r="AE247" s="54" t="s">
        <v>262</v>
      </c>
      <c r="AF247" s="54" t="s">
        <v>262</v>
      </c>
      <c r="AG247" s="54" t="s">
        <v>262</v>
      </c>
      <c r="AH247" s="54" t="s">
        <v>262</v>
      </c>
      <c r="AI247" s="54" t="s">
        <v>262</v>
      </c>
      <c r="AJ247" s="54" t="s">
        <v>262</v>
      </c>
    </row>
    <row r="248" spans="2:36" ht="171" hidden="1" x14ac:dyDescent="0.2">
      <c r="B248" s="54" t="s">
        <v>201</v>
      </c>
      <c r="C248" s="72" t="s">
        <v>502</v>
      </c>
      <c r="D248" s="54" t="s">
        <v>483</v>
      </c>
      <c r="E248" s="54" t="s">
        <v>414</v>
      </c>
      <c r="F248" s="54" t="s">
        <v>289</v>
      </c>
      <c r="G248" s="54" t="s">
        <v>350</v>
      </c>
      <c r="H248" s="54" t="s">
        <v>262</v>
      </c>
      <c r="I248" s="54" t="s">
        <v>262</v>
      </c>
      <c r="J248" s="54" t="s">
        <v>262</v>
      </c>
      <c r="K248" s="54" t="s">
        <v>736</v>
      </c>
      <c r="L248" s="54" t="s">
        <v>1558</v>
      </c>
      <c r="M248" s="68" t="s">
        <v>737</v>
      </c>
      <c r="N248" s="96" t="s">
        <v>707</v>
      </c>
      <c r="O248" s="54" t="s">
        <v>1298</v>
      </c>
      <c r="P248" s="54" t="s">
        <v>99</v>
      </c>
      <c r="Q248" s="65">
        <v>45444</v>
      </c>
      <c r="R248" s="65">
        <v>45458</v>
      </c>
      <c r="S248" s="56" t="s">
        <v>612</v>
      </c>
      <c r="T248" s="54"/>
      <c r="U248" s="54"/>
      <c r="V248" s="66">
        <v>0.2</v>
      </c>
      <c r="W248" s="54" t="s">
        <v>1373</v>
      </c>
      <c r="X248" s="54" t="s">
        <v>311</v>
      </c>
      <c r="Y248" s="79" t="s">
        <v>262</v>
      </c>
      <c r="Z248" s="79" t="s">
        <v>262</v>
      </c>
      <c r="AA248" s="79" t="s">
        <v>262</v>
      </c>
      <c r="AB248" s="54" t="s">
        <v>1357</v>
      </c>
      <c r="AC248" s="54" t="s">
        <v>262</v>
      </c>
      <c r="AD248" s="54" t="s">
        <v>262</v>
      </c>
      <c r="AE248" s="54" t="s">
        <v>262</v>
      </c>
      <c r="AF248" s="54" t="s">
        <v>262</v>
      </c>
      <c r="AG248" s="54" t="s">
        <v>262</v>
      </c>
      <c r="AH248" s="54" t="s">
        <v>262</v>
      </c>
      <c r="AI248" s="54" t="s">
        <v>262</v>
      </c>
      <c r="AJ248" s="54" t="s">
        <v>262</v>
      </c>
    </row>
    <row r="249" spans="2:36" ht="171" hidden="1" x14ac:dyDescent="0.2">
      <c r="B249" s="54" t="s">
        <v>201</v>
      </c>
      <c r="C249" s="72" t="s">
        <v>502</v>
      </c>
      <c r="D249" s="54" t="s">
        <v>483</v>
      </c>
      <c r="E249" s="54" t="s">
        <v>414</v>
      </c>
      <c r="F249" s="54" t="s">
        <v>289</v>
      </c>
      <c r="G249" s="54" t="s">
        <v>350</v>
      </c>
      <c r="H249" s="54" t="s">
        <v>262</v>
      </c>
      <c r="I249" s="54" t="s">
        <v>262</v>
      </c>
      <c r="J249" s="54" t="s">
        <v>262</v>
      </c>
      <c r="K249" s="54" t="s">
        <v>738</v>
      </c>
      <c r="L249" s="54" t="s">
        <v>1559</v>
      </c>
      <c r="M249" s="68" t="s">
        <v>739</v>
      </c>
      <c r="N249" s="96" t="s">
        <v>707</v>
      </c>
      <c r="O249" s="54" t="s">
        <v>1298</v>
      </c>
      <c r="P249" s="54" t="s">
        <v>99</v>
      </c>
      <c r="Q249" s="65">
        <v>45458</v>
      </c>
      <c r="R249" s="65">
        <v>45488</v>
      </c>
      <c r="S249" s="56" t="s">
        <v>612</v>
      </c>
      <c r="T249" s="54"/>
      <c r="U249" s="54"/>
      <c r="V249" s="66">
        <v>0.2</v>
      </c>
      <c r="W249" s="54" t="s">
        <v>1373</v>
      </c>
      <c r="X249" s="54" t="s">
        <v>311</v>
      </c>
      <c r="Y249" s="79" t="s">
        <v>262</v>
      </c>
      <c r="Z249" s="79" t="s">
        <v>262</v>
      </c>
      <c r="AA249" s="79" t="s">
        <v>262</v>
      </c>
      <c r="AB249" s="54" t="s">
        <v>1357</v>
      </c>
      <c r="AC249" s="54" t="s">
        <v>262</v>
      </c>
      <c r="AD249" s="54" t="s">
        <v>262</v>
      </c>
      <c r="AE249" s="54" t="s">
        <v>262</v>
      </c>
      <c r="AF249" s="54" t="s">
        <v>262</v>
      </c>
      <c r="AG249" s="54" t="s">
        <v>262</v>
      </c>
      <c r="AH249" s="54" t="s">
        <v>262</v>
      </c>
      <c r="AI249" s="54" t="s">
        <v>262</v>
      </c>
      <c r="AJ249" s="54" t="s">
        <v>262</v>
      </c>
    </row>
    <row r="250" spans="2:36" ht="171" hidden="1" x14ac:dyDescent="0.2">
      <c r="B250" s="54" t="s">
        <v>201</v>
      </c>
      <c r="C250" s="72" t="s">
        <v>502</v>
      </c>
      <c r="D250" s="54" t="s">
        <v>483</v>
      </c>
      <c r="E250" s="54" t="s">
        <v>703</v>
      </c>
      <c r="F250" s="54" t="s">
        <v>289</v>
      </c>
      <c r="G250" s="54" t="s">
        <v>350</v>
      </c>
      <c r="H250" s="54" t="s">
        <v>262</v>
      </c>
      <c r="I250" s="54" t="s">
        <v>262</v>
      </c>
      <c r="J250" s="54" t="s">
        <v>262</v>
      </c>
      <c r="K250" s="54" t="s">
        <v>1560</v>
      </c>
      <c r="L250" s="54" t="s">
        <v>740</v>
      </c>
      <c r="M250" s="68" t="s">
        <v>741</v>
      </c>
      <c r="N250" s="96" t="s">
        <v>707</v>
      </c>
      <c r="O250" s="54" t="s">
        <v>1298</v>
      </c>
      <c r="P250" s="54" t="s">
        <v>99</v>
      </c>
      <c r="Q250" s="65">
        <v>45474</v>
      </c>
      <c r="R250" s="65">
        <v>45488</v>
      </c>
      <c r="S250" s="56" t="s">
        <v>612</v>
      </c>
      <c r="T250" s="54"/>
      <c r="U250" s="54"/>
      <c r="V250" s="66">
        <v>0.05</v>
      </c>
      <c r="W250" s="54" t="s">
        <v>1373</v>
      </c>
      <c r="X250" s="54" t="s">
        <v>311</v>
      </c>
      <c r="Y250" s="79" t="s">
        <v>262</v>
      </c>
      <c r="Z250" s="79" t="s">
        <v>262</v>
      </c>
      <c r="AA250" s="79" t="s">
        <v>262</v>
      </c>
      <c r="AB250" s="54" t="s">
        <v>1357</v>
      </c>
      <c r="AC250" s="54" t="s">
        <v>262</v>
      </c>
      <c r="AD250" s="54" t="s">
        <v>262</v>
      </c>
      <c r="AE250" s="54" t="s">
        <v>262</v>
      </c>
      <c r="AF250" s="54" t="s">
        <v>262</v>
      </c>
      <c r="AG250" s="54" t="s">
        <v>262</v>
      </c>
      <c r="AH250" s="54" t="s">
        <v>262</v>
      </c>
      <c r="AI250" s="54" t="s">
        <v>262</v>
      </c>
      <c r="AJ250" s="54" t="s">
        <v>262</v>
      </c>
    </row>
    <row r="251" spans="2:36" ht="171" hidden="1" x14ac:dyDescent="0.2">
      <c r="B251" s="54" t="s">
        <v>201</v>
      </c>
      <c r="C251" s="72" t="s">
        <v>502</v>
      </c>
      <c r="D251" s="54" t="s">
        <v>483</v>
      </c>
      <c r="E251" s="54" t="s">
        <v>703</v>
      </c>
      <c r="F251" s="54" t="s">
        <v>289</v>
      </c>
      <c r="G251" s="54" t="s">
        <v>350</v>
      </c>
      <c r="H251" s="54" t="s">
        <v>262</v>
      </c>
      <c r="I251" s="54" t="s">
        <v>262</v>
      </c>
      <c r="J251" s="54" t="s">
        <v>262</v>
      </c>
      <c r="K251" s="54" t="s">
        <v>1561</v>
      </c>
      <c r="L251" s="54" t="s">
        <v>742</v>
      </c>
      <c r="M251" s="68" t="s">
        <v>1562</v>
      </c>
      <c r="N251" s="96" t="s">
        <v>707</v>
      </c>
      <c r="O251" s="54" t="s">
        <v>1298</v>
      </c>
      <c r="P251" s="54" t="s">
        <v>99</v>
      </c>
      <c r="Q251" s="65">
        <v>45488</v>
      </c>
      <c r="R251" s="65">
        <v>45503</v>
      </c>
      <c r="S251" s="56" t="s">
        <v>612</v>
      </c>
      <c r="T251" s="54"/>
      <c r="U251" s="54"/>
      <c r="V251" s="66">
        <v>0.1</v>
      </c>
      <c r="W251" s="54" t="s">
        <v>1373</v>
      </c>
      <c r="X251" s="54" t="s">
        <v>770</v>
      </c>
      <c r="Y251" s="54" t="s">
        <v>311</v>
      </c>
      <c r="Z251" s="79" t="s">
        <v>262</v>
      </c>
      <c r="AA251" s="79" t="s">
        <v>262</v>
      </c>
      <c r="AB251" s="54" t="s">
        <v>1357</v>
      </c>
      <c r="AC251" s="54" t="s">
        <v>262</v>
      </c>
      <c r="AD251" s="54" t="s">
        <v>262</v>
      </c>
      <c r="AE251" s="54" t="s">
        <v>262</v>
      </c>
      <c r="AF251" s="54" t="s">
        <v>262</v>
      </c>
      <c r="AG251" s="54" t="s">
        <v>262</v>
      </c>
      <c r="AH251" s="54" t="s">
        <v>262</v>
      </c>
      <c r="AI251" s="54" t="s">
        <v>262</v>
      </c>
      <c r="AJ251" s="54" t="s">
        <v>262</v>
      </c>
    </row>
    <row r="252" spans="2:36" ht="171" hidden="1" x14ac:dyDescent="0.2">
      <c r="B252" s="54" t="s">
        <v>201</v>
      </c>
      <c r="C252" s="72" t="s">
        <v>502</v>
      </c>
      <c r="D252" s="54" t="s">
        <v>483</v>
      </c>
      <c r="E252" s="54" t="s">
        <v>703</v>
      </c>
      <c r="F252" s="54" t="s">
        <v>289</v>
      </c>
      <c r="G252" s="54" t="s">
        <v>350</v>
      </c>
      <c r="H252" s="54" t="s">
        <v>262</v>
      </c>
      <c r="I252" s="54" t="s">
        <v>262</v>
      </c>
      <c r="J252" s="54" t="s">
        <v>262</v>
      </c>
      <c r="K252" s="54" t="s">
        <v>743</v>
      </c>
      <c r="L252" s="54" t="s">
        <v>744</v>
      </c>
      <c r="M252" s="68" t="s">
        <v>745</v>
      </c>
      <c r="N252" s="96" t="s">
        <v>707</v>
      </c>
      <c r="O252" s="54" t="s">
        <v>1298</v>
      </c>
      <c r="P252" s="54" t="s">
        <v>99</v>
      </c>
      <c r="Q252" s="65">
        <v>45505</v>
      </c>
      <c r="R252" s="65">
        <v>45534</v>
      </c>
      <c r="S252" s="56" t="s">
        <v>612</v>
      </c>
      <c r="T252" s="54"/>
      <c r="U252" s="54"/>
      <c r="V252" s="66">
        <v>0.15</v>
      </c>
      <c r="W252" s="54" t="s">
        <v>1373</v>
      </c>
      <c r="X252" s="54" t="s">
        <v>311</v>
      </c>
      <c r="Y252" s="79" t="s">
        <v>262</v>
      </c>
      <c r="Z252" s="79" t="s">
        <v>262</v>
      </c>
      <c r="AA252" s="79" t="s">
        <v>262</v>
      </c>
      <c r="AB252" s="54" t="s">
        <v>1357</v>
      </c>
      <c r="AC252" s="54" t="s">
        <v>262</v>
      </c>
      <c r="AD252" s="54" t="s">
        <v>262</v>
      </c>
      <c r="AE252" s="54" t="s">
        <v>262</v>
      </c>
      <c r="AF252" s="54" t="s">
        <v>262</v>
      </c>
      <c r="AG252" s="54" t="s">
        <v>262</v>
      </c>
      <c r="AH252" s="54" t="s">
        <v>262</v>
      </c>
      <c r="AI252" s="54" t="s">
        <v>262</v>
      </c>
      <c r="AJ252" s="54" t="s">
        <v>262</v>
      </c>
    </row>
    <row r="253" spans="2:36" ht="171" hidden="1" x14ac:dyDescent="0.2">
      <c r="B253" s="54" t="s">
        <v>201</v>
      </c>
      <c r="C253" s="72" t="s">
        <v>502</v>
      </c>
      <c r="D253" s="54" t="s">
        <v>483</v>
      </c>
      <c r="E253" s="54" t="s">
        <v>703</v>
      </c>
      <c r="F253" s="54" t="s">
        <v>289</v>
      </c>
      <c r="G253" s="54" t="s">
        <v>350</v>
      </c>
      <c r="H253" s="54" t="s">
        <v>262</v>
      </c>
      <c r="I253" s="54" t="s">
        <v>262</v>
      </c>
      <c r="J253" s="54" t="s">
        <v>262</v>
      </c>
      <c r="K253" s="54" t="s">
        <v>746</v>
      </c>
      <c r="L253" s="54" t="s">
        <v>747</v>
      </c>
      <c r="M253" s="68" t="s">
        <v>748</v>
      </c>
      <c r="N253" s="96" t="s">
        <v>707</v>
      </c>
      <c r="O253" s="54" t="s">
        <v>1298</v>
      </c>
      <c r="P253" s="54" t="s">
        <v>99</v>
      </c>
      <c r="Q253" s="65">
        <v>45536</v>
      </c>
      <c r="R253" s="65">
        <v>45565</v>
      </c>
      <c r="S253" s="56" t="s">
        <v>612</v>
      </c>
      <c r="T253" s="54"/>
      <c r="U253" s="54"/>
      <c r="V253" s="66">
        <v>0.15</v>
      </c>
      <c r="W253" s="54" t="s">
        <v>1373</v>
      </c>
      <c r="X253" s="54" t="s">
        <v>311</v>
      </c>
      <c r="Y253" s="79" t="s">
        <v>262</v>
      </c>
      <c r="Z253" s="79" t="s">
        <v>262</v>
      </c>
      <c r="AA253" s="79" t="s">
        <v>262</v>
      </c>
      <c r="AB253" s="54" t="s">
        <v>1357</v>
      </c>
      <c r="AC253" s="54" t="s">
        <v>262</v>
      </c>
      <c r="AD253" s="54" t="s">
        <v>262</v>
      </c>
      <c r="AE253" s="54" t="s">
        <v>262</v>
      </c>
      <c r="AF253" s="54" t="s">
        <v>262</v>
      </c>
      <c r="AG253" s="54" t="s">
        <v>262</v>
      </c>
      <c r="AH253" s="54" t="s">
        <v>262</v>
      </c>
      <c r="AI253" s="54" t="s">
        <v>262</v>
      </c>
      <c r="AJ253" s="54" t="s">
        <v>262</v>
      </c>
    </row>
    <row r="254" spans="2:36" ht="171" hidden="1" x14ac:dyDescent="0.2">
      <c r="B254" s="54" t="s">
        <v>201</v>
      </c>
      <c r="C254" s="72" t="s">
        <v>502</v>
      </c>
      <c r="D254" s="54" t="s">
        <v>483</v>
      </c>
      <c r="E254" s="54" t="s">
        <v>703</v>
      </c>
      <c r="F254" s="54" t="s">
        <v>289</v>
      </c>
      <c r="G254" s="54" t="s">
        <v>350</v>
      </c>
      <c r="H254" s="54" t="s">
        <v>262</v>
      </c>
      <c r="I254" s="54" t="s">
        <v>262</v>
      </c>
      <c r="J254" s="54" t="s">
        <v>262</v>
      </c>
      <c r="K254" s="54" t="s">
        <v>749</v>
      </c>
      <c r="L254" s="54" t="s">
        <v>750</v>
      </c>
      <c r="M254" s="68" t="s">
        <v>751</v>
      </c>
      <c r="N254" s="96" t="s">
        <v>707</v>
      </c>
      <c r="O254" s="54" t="s">
        <v>1298</v>
      </c>
      <c r="P254" s="54" t="s">
        <v>99</v>
      </c>
      <c r="Q254" s="65">
        <v>45536</v>
      </c>
      <c r="R254" s="65">
        <v>45550</v>
      </c>
      <c r="S254" s="56" t="s">
        <v>612</v>
      </c>
      <c r="T254" s="54"/>
      <c r="U254" s="54"/>
      <c r="V254" s="66">
        <v>0.05</v>
      </c>
      <c r="W254" s="54" t="s">
        <v>1373</v>
      </c>
      <c r="X254" s="54" t="s">
        <v>311</v>
      </c>
      <c r="Y254" s="79" t="s">
        <v>262</v>
      </c>
      <c r="Z254" s="79" t="s">
        <v>262</v>
      </c>
      <c r="AA254" s="79" t="s">
        <v>262</v>
      </c>
      <c r="AB254" s="54" t="s">
        <v>1357</v>
      </c>
      <c r="AC254" s="54" t="s">
        <v>262</v>
      </c>
      <c r="AD254" s="54" t="s">
        <v>262</v>
      </c>
      <c r="AE254" s="54" t="s">
        <v>262</v>
      </c>
      <c r="AF254" s="54" t="s">
        <v>262</v>
      </c>
      <c r="AG254" s="54" t="s">
        <v>262</v>
      </c>
      <c r="AH254" s="54" t="s">
        <v>262</v>
      </c>
      <c r="AI254" s="54" t="s">
        <v>262</v>
      </c>
      <c r="AJ254" s="54" t="s">
        <v>262</v>
      </c>
    </row>
    <row r="255" spans="2:36" ht="171" hidden="1" x14ac:dyDescent="0.2">
      <c r="B255" s="54" t="s">
        <v>201</v>
      </c>
      <c r="C255" s="72" t="s">
        <v>502</v>
      </c>
      <c r="D255" s="54" t="s">
        <v>483</v>
      </c>
      <c r="E255" s="54" t="s">
        <v>703</v>
      </c>
      <c r="F255" s="54" t="s">
        <v>289</v>
      </c>
      <c r="G255" s="54" t="s">
        <v>350</v>
      </c>
      <c r="H255" s="54" t="s">
        <v>262</v>
      </c>
      <c r="I255" s="54" t="s">
        <v>262</v>
      </c>
      <c r="J255" s="54" t="s">
        <v>262</v>
      </c>
      <c r="K255" s="54" t="s">
        <v>1563</v>
      </c>
      <c r="L255" s="54" t="s">
        <v>752</v>
      </c>
      <c r="M255" s="68" t="s">
        <v>753</v>
      </c>
      <c r="N255" s="96" t="s">
        <v>707</v>
      </c>
      <c r="O255" s="54" t="s">
        <v>1298</v>
      </c>
      <c r="P255" s="54" t="s">
        <v>99</v>
      </c>
      <c r="Q255" s="65">
        <v>45550</v>
      </c>
      <c r="R255" s="65">
        <v>45580</v>
      </c>
      <c r="S255" s="56" t="s">
        <v>612</v>
      </c>
      <c r="T255" s="54"/>
      <c r="U255" s="54"/>
      <c r="V255" s="66">
        <v>0.05</v>
      </c>
      <c r="W255" s="54" t="s">
        <v>1373</v>
      </c>
      <c r="X255" s="54" t="s">
        <v>770</v>
      </c>
      <c r="Y255" s="54" t="s">
        <v>311</v>
      </c>
      <c r="Z255" s="79" t="s">
        <v>262</v>
      </c>
      <c r="AA255" s="79" t="s">
        <v>262</v>
      </c>
      <c r="AB255" s="54" t="s">
        <v>1357</v>
      </c>
      <c r="AC255" s="54" t="s">
        <v>262</v>
      </c>
      <c r="AD255" s="54" t="s">
        <v>262</v>
      </c>
      <c r="AE255" s="54" t="s">
        <v>262</v>
      </c>
      <c r="AF255" s="54" t="s">
        <v>262</v>
      </c>
      <c r="AG255" s="54" t="s">
        <v>262</v>
      </c>
      <c r="AH255" s="54" t="s">
        <v>262</v>
      </c>
      <c r="AI255" s="54" t="s">
        <v>262</v>
      </c>
      <c r="AJ255" s="54" t="s">
        <v>262</v>
      </c>
    </row>
    <row r="256" spans="2:36" ht="171" hidden="1" x14ac:dyDescent="0.2">
      <c r="B256" s="54" t="s">
        <v>201</v>
      </c>
      <c r="C256" s="72" t="s">
        <v>502</v>
      </c>
      <c r="D256" s="54" t="s">
        <v>483</v>
      </c>
      <c r="E256" s="54" t="s">
        <v>703</v>
      </c>
      <c r="F256" s="54" t="s">
        <v>289</v>
      </c>
      <c r="G256" s="54" t="s">
        <v>350</v>
      </c>
      <c r="H256" s="54" t="s">
        <v>262</v>
      </c>
      <c r="I256" s="54" t="s">
        <v>262</v>
      </c>
      <c r="J256" s="54" t="s">
        <v>262</v>
      </c>
      <c r="K256" s="54" t="s">
        <v>754</v>
      </c>
      <c r="L256" s="54" t="s">
        <v>755</v>
      </c>
      <c r="M256" s="68" t="s">
        <v>756</v>
      </c>
      <c r="N256" s="96" t="s">
        <v>707</v>
      </c>
      <c r="O256" s="54" t="s">
        <v>1298</v>
      </c>
      <c r="P256" s="54" t="s">
        <v>99</v>
      </c>
      <c r="Q256" s="65">
        <v>45580</v>
      </c>
      <c r="R256" s="65">
        <v>45595</v>
      </c>
      <c r="S256" s="56" t="s">
        <v>612</v>
      </c>
      <c r="T256" s="54"/>
      <c r="U256" s="54"/>
      <c r="V256" s="66">
        <v>0.1</v>
      </c>
      <c r="W256" s="54" t="s">
        <v>1373</v>
      </c>
      <c r="X256" s="54" t="s">
        <v>770</v>
      </c>
      <c r="Y256" s="54" t="s">
        <v>311</v>
      </c>
      <c r="Z256" s="79" t="s">
        <v>262</v>
      </c>
      <c r="AA256" s="79" t="s">
        <v>262</v>
      </c>
      <c r="AB256" s="54" t="s">
        <v>1357</v>
      </c>
      <c r="AC256" s="54" t="s">
        <v>262</v>
      </c>
      <c r="AD256" s="54" t="s">
        <v>262</v>
      </c>
      <c r="AE256" s="54" t="s">
        <v>262</v>
      </c>
      <c r="AF256" s="54" t="s">
        <v>262</v>
      </c>
      <c r="AG256" s="54" t="s">
        <v>262</v>
      </c>
      <c r="AH256" s="54" t="s">
        <v>262</v>
      </c>
      <c r="AI256" s="54" t="s">
        <v>262</v>
      </c>
      <c r="AJ256" s="54" t="s">
        <v>262</v>
      </c>
    </row>
    <row r="257" spans="2:36" ht="171" hidden="1" x14ac:dyDescent="0.2">
      <c r="B257" s="54" t="s">
        <v>201</v>
      </c>
      <c r="C257" s="72" t="s">
        <v>502</v>
      </c>
      <c r="D257" s="54" t="s">
        <v>483</v>
      </c>
      <c r="E257" s="54" t="s">
        <v>703</v>
      </c>
      <c r="F257" s="54" t="s">
        <v>289</v>
      </c>
      <c r="G257" s="54" t="s">
        <v>350</v>
      </c>
      <c r="H257" s="54" t="s">
        <v>262</v>
      </c>
      <c r="I257" s="54" t="s">
        <v>262</v>
      </c>
      <c r="J257" s="54" t="s">
        <v>262</v>
      </c>
      <c r="K257" s="54" t="s">
        <v>757</v>
      </c>
      <c r="L257" s="54" t="s">
        <v>758</v>
      </c>
      <c r="M257" s="68" t="s">
        <v>759</v>
      </c>
      <c r="N257" s="96" t="s">
        <v>707</v>
      </c>
      <c r="O257" s="54" t="s">
        <v>1298</v>
      </c>
      <c r="P257" s="54" t="s">
        <v>99</v>
      </c>
      <c r="Q257" s="65">
        <v>45566</v>
      </c>
      <c r="R257" s="65">
        <v>45626</v>
      </c>
      <c r="S257" s="56" t="s">
        <v>612</v>
      </c>
      <c r="T257" s="54"/>
      <c r="U257" s="54"/>
      <c r="V257" s="66">
        <v>0.1</v>
      </c>
      <c r="W257" s="54" t="s">
        <v>1373</v>
      </c>
      <c r="X257" s="54" t="s">
        <v>770</v>
      </c>
      <c r="Y257" s="54" t="s">
        <v>311</v>
      </c>
      <c r="Z257" s="79" t="s">
        <v>262</v>
      </c>
      <c r="AA257" s="79" t="s">
        <v>262</v>
      </c>
      <c r="AB257" s="54" t="s">
        <v>1357</v>
      </c>
      <c r="AC257" s="54" t="s">
        <v>262</v>
      </c>
      <c r="AD257" s="54" t="s">
        <v>262</v>
      </c>
      <c r="AE257" s="54" t="s">
        <v>262</v>
      </c>
      <c r="AF257" s="54" t="s">
        <v>262</v>
      </c>
      <c r="AG257" s="54" t="s">
        <v>262</v>
      </c>
      <c r="AH257" s="54" t="s">
        <v>262</v>
      </c>
      <c r="AI257" s="54" t="s">
        <v>262</v>
      </c>
      <c r="AJ257" s="54" t="s">
        <v>262</v>
      </c>
    </row>
    <row r="258" spans="2:36" ht="171" hidden="1" x14ac:dyDescent="0.2">
      <c r="B258" s="54" t="s">
        <v>201</v>
      </c>
      <c r="C258" s="72" t="s">
        <v>502</v>
      </c>
      <c r="D258" s="54" t="s">
        <v>483</v>
      </c>
      <c r="E258" s="54" t="s">
        <v>703</v>
      </c>
      <c r="F258" s="54" t="s">
        <v>289</v>
      </c>
      <c r="G258" s="54" t="s">
        <v>350</v>
      </c>
      <c r="H258" s="54" t="s">
        <v>262</v>
      </c>
      <c r="I258" s="54" t="s">
        <v>262</v>
      </c>
      <c r="J258" s="54" t="s">
        <v>262</v>
      </c>
      <c r="K258" s="54" t="s">
        <v>760</v>
      </c>
      <c r="L258" s="54" t="s">
        <v>1564</v>
      </c>
      <c r="M258" s="54" t="s">
        <v>761</v>
      </c>
      <c r="N258" s="96" t="s">
        <v>707</v>
      </c>
      <c r="O258" s="54" t="s">
        <v>1298</v>
      </c>
      <c r="P258" s="54" t="s">
        <v>99</v>
      </c>
      <c r="Q258" s="65">
        <v>45597</v>
      </c>
      <c r="R258" s="65">
        <v>45641</v>
      </c>
      <c r="S258" s="56" t="s">
        <v>612</v>
      </c>
      <c r="T258" s="54"/>
      <c r="U258" s="54"/>
      <c r="V258" s="66">
        <v>0.05</v>
      </c>
      <c r="W258" s="54" t="s">
        <v>1373</v>
      </c>
      <c r="X258" s="54" t="s">
        <v>311</v>
      </c>
      <c r="Y258" s="79" t="s">
        <v>262</v>
      </c>
      <c r="Z258" s="79" t="s">
        <v>262</v>
      </c>
      <c r="AA258" s="79" t="s">
        <v>262</v>
      </c>
      <c r="AB258" s="54" t="s">
        <v>1357</v>
      </c>
      <c r="AC258" s="54" t="s">
        <v>262</v>
      </c>
      <c r="AD258" s="54" t="s">
        <v>262</v>
      </c>
      <c r="AE258" s="54" t="s">
        <v>262</v>
      </c>
      <c r="AF258" s="54" t="s">
        <v>262</v>
      </c>
      <c r="AG258" s="54" t="s">
        <v>262</v>
      </c>
      <c r="AH258" s="54" t="s">
        <v>262</v>
      </c>
      <c r="AI258" s="54" t="s">
        <v>262</v>
      </c>
      <c r="AJ258" s="54" t="s">
        <v>262</v>
      </c>
    </row>
    <row r="259" spans="2:36" ht="171" hidden="1" x14ac:dyDescent="0.2">
      <c r="B259" s="54" t="s">
        <v>201</v>
      </c>
      <c r="C259" s="72" t="s">
        <v>502</v>
      </c>
      <c r="D259" s="54" t="s">
        <v>483</v>
      </c>
      <c r="E259" s="54" t="s">
        <v>703</v>
      </c>
      <c r="F259" s="54" t="s">
        <v>289</v>
      </c>
      <c r="G259" s="54" t="s">
        <v>350</v>
      </c>
      <c r="H259" s="54" t="s">
        <v>262</v>
      </c>
      <c r="I259" s="54" t="s">
        <v>262</v>
      </c>
      <c r="J259" s="54" t="s">
        <v>262</v>
      </c>
      <c r="K259" s="54" t="s">
        <v>1565</v>
      </c>
      <c r="L259" s="54" t="s">
        <v>1566</v>
      </c>
      <c r="M259" s="54" t="s">
        <v>762</v>
      </c>
      <c r="N259" s="96" t="s">
        <v>707</v>
      </c>
      <c r="O259" s="54" t="s">
        <v>1298</v>
      </c>
      <c r="P259" s="54" t="s">
        <v>99</v>
      </c>
      <c r="Q259" s="65">
        <v>45597</v>
      </c>
      <c r="R259" s="65">
        <v>45641</v>
      </c>
      <c r="S259" s="56" t="s">
        <v>612</v>
      </c>
      <c r="T259" s="54"/>
      <c r="U259" s="54"/>
      <c r="V259" s="66">
        <v>0.05</v>
      </c>
      <c r="W259" s="54" t="s">
        <v>1373</v>
      </c>
      <c r="X259" s="54" t="s">
        <v>770</v>
      </c>
      <c r="Y259" s="54" t="s">
        <v>311</v>
      </c>
      <c r="Z259" s="79" t="s">
        <v>262</v>
      </c>
      <c r="AA259" s="79" t="s">
        <v>262</v>
      </c>
      <c r="AB259" s="54" t="s">
        <v>1357</v>
      </c>
      <c r="AC259" s="54" t="s">
        <v>262</v>
      </c>
      <c r="AD259" s="54" t="s">
        <v>262</v>
      </c>
      <c r="AE259" s="54" t="s">
        <v>262</v>
      </c>
      <c r="AF259" s="54" t="s">
        <v>262</v>
      </c>
      <c r="AG259" s="54" t="s">
        <v>262</v>
      </c>
      <c r="AH259" s="54" t="s">
        <v>262</v>
      </c>
      <c r="AI259" s="54" t="s">
        <v>262</v>
      </c>
      <c r="AJ259" s="54" t="s">
        <v>262</v>
      </c>
    </row>
    <row r="260" spans="2:36" ht="171" hidden="1" x14ac:dyDescent="0.2">
      <c r="B260" s="54" t="s">
        <v>201</v>
      </c>
      <c r="C260" s="72" t="s">
        <v>502</v>
      </c>
      <c r="D260" s="54" t="s">
        <v>483</v>
      </c>
      <c r="E260" s="54" t="s">
        <v>703</v>
      </c>
      <c r="F260" s="54" t="s">
        <v>289</v>
      </c>
      <c r="G260" s="54" t="s">
        <v>350</v>
      </c>
      <c r="H260" s="54" t="s">
        <v>262</v>
      </c>
      <c r="I260" s="54" t="s">
        <v>262</v>
      </c>
      <c r="J260" s="54" t="s">
        <v>262</v>
      </c>
      <c r="K260" s="54" t="s">
        <v>763</v>
      </c>
      <c r="L260" s="54" t="s">
        <v>764</v>
      </c>
      <c r="M260" s="54" t="s">
        <v>765</v>
      </c>
      <c r="N260" s="96" t="s">
        <v>707</v>
      </c>
      <c r="O260" s="54" t="s">
        <v>1299</v>
      </c>
      <c r="P260" s="54" t="s">
        <v>99</v>
      </c>
      <c r="Q260" s="65">
        <v>45597</v>
      </c>
      <c r="R260" s="65">
        <v>45641</v>
      </c>
      <c r="S260" s="56" t="s">
        <v>612</v>
      </c>
      <c r="T260" s="54"/>
      <c r="U260" s="54"/>
      <c r="V260" s="66">
        <v>0.1</v>
      </c>
      <c r="W260" s="54" t="s">
        <v>1373</v>
      </c>
      <c r="X260" s="54" t="s">
        <v>769</v>
      </c>
      <c r="Y260" s="54" t="s">
        <v>770</v>
      </c>
      <c r="Z260" s="54" t="s">
        <v>311</v>
      </c>
      <c r="AA260" s="79" t="s">
        <v>262</v>
      </c>
      <c r="AB260" s="54" t="s">
        <v>1357</v>
      </c>
      <c r="AC260" s="54" t="s">
        <v>262</v>
      </c>
      <c r="AD260" s="54" t="s">
        <v>262</v>
      </c>
      <c r="AE260" s="54" t="s">
        <v>262</v>
      </c>
      <c r="AF260" s="54" t="s">
        <v>262</v>
      </c>
      <c r="AG260" s="54" t="s">
        <v>262</v>
      </c>
      <c r="AH260" s="54" t="s">
        <v>262</v>
      </c>
      <c r="AI260" s="54" t="s">
        <v>262</v>
      </c>
      <c r="AJ260" s="54" t="s">
        <v>262</v>
      </c>
    </row>
    <row r="261" spans="2:36" ht="171" hidden="1" x14ac:dyDescent="0.2">
      <c r="B261" s="54" t="s">
        <v>201</v>
      </c>
      <c r="C261" s="72" t="s">
        <v>502</v>
      </c>
      <c r="D261" s="54" t="s">
        <v>483</v>
      </c>
      <c r="E261" s="54" t="s">
        <v>703</v>
      </c>
      <c r="F261" s="54" t="s">
        <v>289</v>
      </c>
      <c r="G261" s="54" t="s">
        <v>350</v>
      </c>
      <c r="H261" s="54" t="s">
        <v>262</v>
      </c>
      <c r="I261" s="54" t="s">
        <v>262</v>
      </c>
      <c r="J261" s="54" t="s">
        <v>262</v>
      </c>
      <c r="K261" s="54" t="s">
        <v>766</v>
      </c>
      <c r="L261" s="54" t="s">
        <v>767</v>
      </c>
      <c r="M261" s="54" t="s">
        <v>768</v>
      </c>
      <c r="N261" s="96" t="s">
        <v>707</v>
      </c>
      <c r="O261" s="54" t="s">
        <v>1298</v>
      </c>
      <c r="P261" s="54" t="s">
        <v>99</v>
      </c>
      <c r="Q261" s="65">
        <v>45597</v>
      </c>
      <c r="R261" s="65">
        <v>45641</v>
      </c>
      <c r="S261" s="56" t="s">
        <v>612</v>
      </c>
      <c r="T261" s="54"/>
      <c r="U261" s="54"/>
      <c r="V261" s="66">
        <v>0.05</v>
      </c>
      <c r="W261" s="54" t="s">
        <v>1373</v>
      </c>
      <c r="X261" s="54" t="s">
        <v>769</v>
      </c>
      <c r="Y261" s="54" t="s">
        <v>770</v>
      </c>
      <c r="Z261" s="54" t="s">
        <v>311</v>
      </c>
      <c r="AA261" s="79" t="s">
        <v>262</v>
      </c>
      <c r="AB261" s="54" t="s">
        <v>1357</v>
      </c>
      <c r="AC261" s="54" t="s">
        <v>262</v>
      </c>
      <c r="AD261" s="54" t="s">
        <v>262</v>
      </c>
      <c r="AE261" s="54" t="s">
        <v>262</v>
      </c>
      <c r="AF261" s="54" t="s">
        <v>262</v>
      </c>
      <c r="AG261" s="54" t="s">
        <v>262</v>
      </c>
      <c r="AH261" s="54" t="s">
        <v>262</v>
      </c>
      <c r="AI261" s="54" t="s">
        <v>262</v>
      </c>
      <c r="AJ261" s="54" t="s">
        <v>262</v>
      </c>
    </row>
    <row r="262" spans="2:36" ht="171" hidden="1" x14ac:dyDescent="0.2">
      <c r="B262" s="54" t="s">
        <v>201</v>
      </c>
      <c r="C262" s="72" t="s">
        <v>502</v>
      </c>
      <c r="D262" s="54" t="s">
        <v>483</v>
      </c>
      <c r="E262" s="54" t="s">
        <v>413</v>
      </c>
      <c r="F262" s="54" t="s">
        <v>289</v>
      </c>
      <c r="G262" s="54" t="s">
        <v>262</v>
      </c>
      <c r="H262" s="54" t="s">
        <v>262</v>
      </c>
      <c r="I262" s="54" t="s">
        <v>262</v>
      </c>
      <c r="J262" s="54" t="s">
        <v>262</v>
      </c>
      <c r="K262" s="54" t="s">
        <v>1212</v>
      </c>
      <c r="L262" s="54" t="s">
        <v>1212</v>
      </c>
      <c r="M262" s="54" t="s">
        <v>1213</v>
      </c>
      <c r="N262" s="96" t="s">
        <v>707</v>
      </c>
      <c r="O262" s="54" t="s">
        <v>1298</v>
      </c>
      <c r="P262" s="54" t="s">
        <v>99</v>
      </c>
      <c r="Q262" s="87">
        <v>45352</v>
      </c>
      <c r="R262" s="87">
        <v>45458</v>
      </c>
      <c r="S262" s="65" t="s">
        <v>612</v>
      </c>
      <c r="T262" s="58"/>
      <c r="U262" s="54"/>
      <c r="V262" s="54"/>
      <c r="W262" s="54" t="s">
        <v>311</v>
      </c>
      <c r="X262" s="54" t="s">
        <v>1373</v>
      </c>
      <c r="Y262" s="79" t="s">
        <v>262</v>
      </c>
      <c r="Z262" s="79" t="s">
        <v>262</v>
      </c>
      <c r="AA262" s="79" t="s">
        <v>262</v>
      </c>
      <c r="AB262" s="54" t="s">
        <v>1357</v>
      </c>
      <c r="AC262" s="54" t="s">
        <v>262</v>
      </c>
      <c r="AD262" s="54" t="s">
        <v>262</v>
      </c>
      <c r="AE262" s="54" t="s">
        <v>262</v>
      </c>
      <c r="AF262" s="54" t="s">
        <v>262</v>
      </c>
      <c r="AG262" s="54" t="s">
        <v>262</v>
      </c>
      <c r="AH262" s="54" t="s">
        <v>262</v>
      </c>
      <c r="AI262" s="54" t="s">
        <v>262</v>
      </c>
      <c r="AJ262" s="54" t="s">
        <v>247</v>
      </c>
    </row>
    <row r="263" spans="2:36" ht="171" hidden="1" x14ac:dyDescent="0.2">
      <c r="B263" s="54" t="s">
        <v>201</v>
      </c>
      <c r="C263" s="72" t="s">
        <v>502</v>
      </c>
      <c r="D263" s="54" t="s">
        <v>483</v>
      </c>
      <c r="E263" s="54" t="s">
        <v>413</v>
      </c>
      <c r="F263" s="54" t="s">
        <v>289</v>
      </c>
      <c r="G263" s="54" t="s">
        <v>262</v>
      </c>
      <c r="H263" s="54" t="s">
        <v>262</v>
      </c>
      <c r="I263" s="54" t="s">
        <v>262</v>
      </c>
      <c r="J263" s="54" t="s">
        <v>262</v>
      </c>
      <c r="K263" s="54" t="s">
        <v>1567</v>
      </c>
      <c r="L263" s="54" t="s">
        <v>1568</v>
      </c>
      <c r="M263" s="54" t="s">
        <v>1214</v>
      </c>
      <c r="N263" s="96" t="s">
        <v>707</v>
      </c>
      <c r="O263" s="54" t="s">
        <v>1298</v>
      </c>
      <c r="P263" s="54" t="s">
        <v>99</v>
      </c>
      <c r="Q263" s="65">
        <v>45458</v>
      </c>
      <c r="R263" s="65">
        <v>45488</v>
      </c>
      <c r="S263" s="65" t="s">
        <v>612</v>
      </c>
      <c r="T263" s="58"/>
      <c r="U263" s="54"/>
      <c r="V263" s="54"/>
      <c r="W263" s="54" t="s">
        <v>311</v>
      </c>
      <c r="X263" s="54" t="s">
        <v>1373</v>
      </c>
      <c r="Y263" s="54" t="s">
        <v>1361</v>
      </c>
      <c r="Z263" s="79" t="s">
        <v>262</v>
      </c>
      <c r="AA263" s="79" t="s">
        <v>262</v>
      </c>
      <c r="AB263" s="54" t="s">
        <v>1357</v>
      </c>
      <c r="AC263" s="54" t="s">
        <v>262</v>
      </c>
      <c r="AD263" s="54" t="s">
        <v>262</v>
      </c>
      <c r="AE263" s="54" t="s">
        <v>262</v>
      </c>
      <c r="AF263" s="54" t="s">
        <v>262</v>
      </c>
      <c r="AG263" s="54" t="s">
        <v>262</v>
      </c>
      <c r="AH263" s="54" t="s">
        <v>212</v>
      </c>
      <c r="AI263" s="54" t="s">
        <v>223</v>
      </c>
      <c r="AJ263" s="54" t="s">
        <v>247</v>
      </c>
    </row>
    <row r="264" spans="2:36" ht="171" hidden="1" x14ac:dyDescent="0.2">
      <c r="B264" s="54" t="s">
        <v>201</v>
      </c>
      <c r="C264" s="72" t="s">
        <v>502</v>
      </c>
      <c r="D264" s="54" t="s">
        <v>483</v>
      </c>
      <c r="E264" s="54" t="s">
        <v>413</v>
      </c>
      <c r="F264" s="54" t="s">
        <v>289</v>
      </c>
      <c r="G264" s="54" t="s">
        <v>262</v>
      </c>
      <c r="H264" s="54" t="s">
        <v>262</v>
      </c>
      <c r="I264" s="54" t="s">
        <v>262</v>
      </c>
      <c r="J264" s="54" t="s">
        <v>262</v>
      </c>
      <c r="K264" s="54" t="s">
        <v>1215</v>
      </c>
      <c r="L264" s="54" t="s">
        <v>1216</v>
      </c>
      <c r="M264" s="54" t="s">
        <v>1217</v>
      </c>
      <c r="N264" s="96" t="s">
        <v>707</v>
      </c>
      <c r="O264" s="54" t="s">
        <v>1298</v>
      </c>
      <c r="P264" s="54" t="s">
        <v>99</v>
      </c>
      <c r="Q264" s="69">
        <v>45352</v>
      </c>
      <c r="R264" s="69">
        <v>45046</v>
      </c>
      <c r="S264" s="65" t="s">
        <v>612</v>
      </c>
      <c r="T264" s="58"/>
      <c r="U264" s="54"/>
      <c r="V264" s="54"/>
      <c r="W264" s="54" t="s">
        <v>311</v>
      </c>
      <c r="X264" s="54" t="s">
        <v>1373</v>
      </c>
      <c r="Y264" s="54" t="s">
        <v>1369</v>
      </c>
      <c r="Z264" s="79" t="s">
        <v>262</v>
      </c>
      <c r="AA264" s="79" t="s">
        <v>262</v>
      </c>
      <c r="AB264" s="54" t="s">
        <v>1357</v>
      </c>
      <c r="AC264" s="54" t="s">
        <v>262</v>
      </c>
      <c r="AD264" s="54" t="s">
        <v>262</v>
      </c>
      <c r="AE264" s="54" t="s">
        <v>262</v>
      </c>
      <c r="AF264" s="54" t="s">
        <v>262</v>
      </c>
      <c r="AG264" s="54" t="s">
        <v>262</v>
      </c>
      <c r="AH264" s="54" t="s">
        <v>262</v>
      </c>
      <c r="AI264" s="54" t="s">
        <v>262</v>
      </c>
      <c r="AJ264" s="54" t="s">
        <v>247</v>
      </c>
    </row>
    <row r="265" spans="2:36" ht="171" hidden="1" x14ac:dyDescent="0.2">
      <c r="B265" s="54" t="s">
        <v>201</v>
      </c>
      <c r="C265" s="72" t="s">
        <v>502</v>
      </c>
      <c r="D265" s="54" t="s">
        <v>482</v>
      </c>
      <c r="E265" s="54" t="s">
        <v>405</v>
      </c>
      <c r="F265" s="54" t="s">
        <v>289</v>
      </c>
      <c r="G265" s="54" t="s">
        <v>500</v>
      </c>
      <c r="H265" s="54" t="s">
        <v>262</v>
      </c>
      <c r="I265" s="54" t="s">
        <v>262</v>
      </c>
      <c r="J265" s="54" t="s">
        <v>262</v>
      </c>
      <c r="K265" s="54" t="s">
        <v>1569</v>
      </c>
      <c r="L265" s="54" t="s">
        <v>1570</v>
      </c>
      <c r="M265" s="54" t="s">
        <v>1571</v>
      </c>
      <c r="N265" s="54" t="s">
        <v>1296</v>
      </c>
      <c r="O265" s="54"/>
      <c r="P265" s="54" t="s">
        <v>99</v>
      </c>
      <c r="Q265" s="65">
        <v>45306</v>
      </c>
      <c r="R265" s="65">
        <v>45380</v>
      </c>
      <c r="S265" s="65" t="s">
        <v>612</v>
      </c>
      <c r="T265" s="69"/>
      <c r="U265" s="69"/>
      <c r="V265" s="86">
        <v>0.3</v>
      </c>
      <c r="W265" s="54" t="s">
        <v>302</v>
      </c>
      <c r="X265" s="54" t="s">
        <v>312</v>
      </c>
      <c r="Y265" s="54" t="s">
        <v>262</v>
      </c>
      <c r="Z265" s="54" t="s">
        <v>262</v>
      </c>
      <c r="AA265" s="79" t="s">
        <v>262</v>
      </c>
      <c r="AB265" s="54" t="s">
        <v>1355</v>
      </c>
      <c r="AC265" s="54" t="s">
        <v>262</v>
      </c>
      <c r="AD265" s="54" t="s">
        <v>262</v>
      </c>
      <c r="AE265" s="54" t="s">
        <v>262</v>
      </c>
      <c r="AF265" s="54" t="s">
        <v>262</v>
      </c>
      <c r="AG265" s="54" t="s">
        <v>262</v>
      </c>
      <c r="AH265" s="54" t="s">
        <v>262</v>
      </c>
      <c r="AI265" s="54" t="s">
        <v>262</v>
      </c>
      <c r="AJ265" s="54" t="s">
        <v>237</v>
      </c>
    </row>
    <row r="266" spans="2:36" ht="171" hidden="1" x14ac:dyDescent="0.2">
      <c r="B266" s="54" t="s">
        <v>201</v>
      </c>
      <c r="C266" s="72" t="s">
        <v>502</v>
      </c>
      <c r="D266" s="54" t="s">
        <v>482</v>
      </c>
      <c r="E266" s="54" t="s">
        <v>405</v>
      </c>
      <c r="F266" s="54" t="s">
        <v>289</v>
      </c>
      <c r="G266" s="54" t="s">
        <v>500</v>
      </c>
      <c r="H266" s="54" t="s">
        <v>262</v>
      </c>
      <c r="I266" s="54" t="s">
        <v>262</v>
      </c>
      <c r="J266" s="54" t="s">
        <v>262</v>
      </c>
      <c r="K266" s="54" t="s">
        <v>880</v>
      </c>
      <c r="L266" s="54" t="s">
        <v>881</v>
      </c>
      <c r="M266" s="54" t="s">
        <v>882</v>
      </c>
      <c r="N266" s="54" t="s">
        <v>1296</v>
      </c>
      <c r="O266" s="54"/>
      <c r="P266" s="54" t="s">
        <v>99</v>
      </c>
      <c r="Q266" s="65">
        <v>45306</v>
      </c>
      <c r="R266" s="65">
        <v>45656</v>
      </c>
      <c r="S266" s="65" t="s">
        <v>612</v>
      </c>
      <c r="T266" s="69"/>
      <c r="U266" s="69"/>
      <c r="V266" s="86">
        <v>0.7</v>
      </c>
      <c r="W266" s="54" t="s">
        <v>1370</v>
      </c>
      <c r="X266" s="54" t="s">
        <v>312</v>
      </c>
      <c r="Y266" s="54" t="s">
        <v>262</v>
      </c>
      <c r="Z266" s="54" t="s">
        <v>262</v>
      </c>
      <c r="AA266" s="79" t="s">
        <v>262</v>
      </c>
      <c r="AB266" s="54" t="s">
        <v>1355</v>
      </c>
      <c r="AC266" s="54" t="s">
        <v>262</v>
      </c>
      <c r="AD266" s="54" t="s">
        <v>262</v>
      </c>
      <c r="AE266" s="54" t="s">
        <v>262</v>
      </c>
      <c r="AF266" s="54" t="s">
        <v>262</v>
      </c>
      <c r="AG266" s="54" t="s">
        <v>262</v>
      </c>
      <c r="AH266" s="54" t="s">
        <v>262</v>
      </c>
      <c r="AI266" s="54" t="s">
        <v>262</v>
      </c>
      <c r="AJ266" s="54" t="s">
        <v>237</v>
      </c>
    </row>
    <row r="267" spans="2:36" ht="171" hidden="1" x14ac:dyDescent="0.2">
      <c r="B267" s="54" t="s">
        <v>201</v>
      </c>
      <c r="C267" s="72" t="s">
        <v>502</v>
      </c>
      <c r="D267" s="54" t="s">
        <v>482</v>
      </c>
      <c r="E267" s="54" t="s">
        <v>406</v>
      </c>
      <c r="F267" s="54" t="s">
        <v>289</v>
      </c>
      <c r="G267" s="54" t="s">
        <v>500</v>
      </c>
      <c r="H267" s="54" t="s">
        <v>262</v>
      </c>
      <c r="I267" s="54" t="s">
        <v>262</v>
      </c>
      <c r="J267" s="54" t="s">
        <v>262</v>
      </c>
      <c r="K267" s="54" t="s">
        <v>883</v>
      </c>
      <c r="L267" s="54" t="s">
        <v>1572</v>
      </c>
      <c r="M267" s="54" t="s">
        <v>406</v>
      </c>
      <c r="N267" s="54" t="s">
        <v>1296</v>
      </c>
      <c r="O267" s="54"/>
      <c r="P267" s="54" t="s">
        <v>99</v>
      </c>
      <c r="Q267" s="65">
        <v>45306</v>
      </c>
      <c r="R267" s="65">
        <v>45380</v>
      </c>
      <c r="S267" s="65" t="s">
        <v>612</v>
      </c>
      <c r="T267" s="69"/>
      <c r="U267" s="69"/>
      <c r="V267" s="86">
        <v>0.3</v>
      </c>
      <c r="W267" s="54" t="s">
        <v>312</v>
      </c>
      <c r="X267" s="54" t="s">
        <v>302</v>
      </c>
      <c r="Y267" s="54" t="s">
        <v>262</v>
      </c>
      <c r="Z267" s="54" t="s">
        <v>262</v>
      </c>
      <c r="AA267" s="79" t="s">
        <v>262</v>
      </c>
      <c r="AB267" s="54" t="s">
        <v>1355</v>
      </c>
      <c r="AC267" s="54" t="s">
        <v>1357</v>
      </c>
      <c r="AD267" s="54" t="s">
        <v>262</v>
      </c>
      <c r="AE267" s="54" t="s">
        <v>262</v>
      </c>
      <c r="AF267" s="54" t="s">
        <v>262</v>
      </c>
      <c r="AG267" s="54" t="s">
        <v>262</v>
      </c>
      <c r="AH267" s="54" t="s">
        <v>262</v>
      </c>
      <c r="AI267" s="54" t="s">
        <v>262</v>
      </c>
      <c r="AJ267" s="54" t="s">
        <v>237</v>
      </c>
    </row>
    <row r="268" spans="2:36" ht="171" hidden="1" x14ac:dyDescent="0.2">
      <c r="B268" s="54" t="s">
        <v>201</v>
      </c>
      <c r="C268" s="72" t="s">
        <v>502</v>
      </c>
      <c r="D268" s="54" t="s">
        <v>482</v>
      </c>
      <c r="E268" s="54" t="s">
        <v>406</v>
      </c>
      <c r="F268" s="54" t="s">
        <v>289</v>
      </c>
      <c r="G268" s="54" t="s">
        <v>500</v>
      </c>
      <c r="H268" s="54" t="s">
        <v>262</v>
      </c>
      <c r="I268" s="54" t="s">
        <v>262</v>
      </c>
      <c r="J268" s="54" t="s">
        <v>262</v>
      </c>
      <c r="K268" s="54" t="s">
        <v>884</v>
      </c>
      <c r="L268" s="54" t="s">
        <v>1573</v>
      </c>
      <c r="M268" s="54" t="s">
        <v>882</v>
      </c>
      <c r="N268" s="54" t="s">
        <v>1296</v>
      </c>
      <c r="O268" s="54"/>
      <c r="P268" s="54" t="s">
        <v>99</v>
      </c>
      <c r="Q268" s="65">
        <v>45383</v>
      </c>
      <c r="R268" s="65">
        <v>45641</v>
      </c>
      <c r="S268" s="65" t="s">
        <v>99</v>
      </c>
      <c r="T268" s="69"/>
      <c r="U268" s="69"/>
      <c r="V268" s="86">
        <v>0.7</v>
      </c>
      <c r="W268" s="54" t="s">
        <v>312</v>
      </c>
      <c r="X268" s="54" t="s">
        <v>1370</v>
      </c>
      <c r="Y268" s="54" t="s">
        <v>262</v>
      </c>
      <c r="Z268" s="54" t="s">
        <v>262</v>
      </c>
      <c r="AA268" s="79" t="s">
        <v>262</v>
      </c>
      <c r="AB268" s="54" t="s">
        <v>1355</v>
      </c>
      <c r="AC268" s="54" t="s">
        <v>262</v>
      </c>
      <c r="AD268" s="54" t="s">
        <v>262</v>
      </c>
      <c r="AE268" s="54" t="s">
        <v>262</v>
      </c>
      <c r="AF268" s="54" t="s">
        <v>262</v>
      </c>
      <c r="AG268" s="54" t="s">
        <v>262</v>
      </c>
      <c r="AH268" s="54" t="s">
        <v>262</v>
      </c>
      <c r="AI268" s="54" t="s">
        <v>262</v>
      </c>
      <c r="AJ268" s="54" t="s">
        <v>237</v>
      </c>
    </row>
    <row r="269" spans="2:36" ht="171" hidden="1" x14ac:dyDescent="0.2">
      <c r="B269" s="54" t="s">
        <v>201</v>
      </c>
      <c r="C269" s="72" t="s">
        <v>502</v>
      </c>
      <c r="D269" s="54" t="s">
        <v>482</v>
      </c>
      <c r="E269" s="54" t="s">
        <v>408</v>
      </c>
      <c r="F269" s="54" t="s">
        <v>289</v>
      </c>
      <c r="G269" s="54" t="s">
        <v>500</v>
      </c>
      <c r="H269" s="54" t="s">
        <v>262</v>
      </c>
      <c r="I269" s="54" t="s">
        <v>262</v>
      </c>
      <c r="J269" s="54" t="s">
        <v>262</v>
      </c>
      <c r="K269" s="54" t="s">
        <v>888</v>
      </c>
      <c r="L269" s="54" t="s">
        <v>889</v>
      </c>
      <c r="M269" s="54" t="s">
        <v>1574</v>
      </c>
      <c r="N269" s="54" t="s">
        <v>1296</v>
      </c>
      <c r="O269" s="54" t="s">
        <v>1326</v>
      </c>
      <c r="P269" s="54" t="s">
        <v>1374</v>
      </c>
      <c r="Q269" s="65">
        <v>45306</v>
      </c>
      <c r="R269" s="65">
        <v>45380</v>
      </c>
      <c r="S269" s="65" t="s">
        <v>612</v>
      </c>
      <c r="T269" s="69"/>
      <c r="U269" s="69"/>
      <c r="V269" s="86">
        <v>1</v>
      </c>
      <c r="W269" s="54" t="s">
        <v>312</v>
      </c>
      <c r="X269" s="54" t="s">
        <v>262</v>
      </c>
      <c r="Y269" s="54" t="s">
        <v>262</v>
      </c>
      <c r="Z269" s="54" t="s">
        <v>262</v>
      </c>
      <c r="AA269" s="54" t="s">
        <v>262</v>
      </c>
      <c r="AB269" s="54" t="s">
        <v>1355</v>
      </c>
      <c r="AC269" s="54" t="s">
        <v>262</v>
      </c>
      <c r="AD269" s="54" t="s">
        <v>262</v>
      </c>
      <c r="AE269" s="54" t="s">
        <v>262</v>
      </c>
      <c r="AF269" s="54" t="s">
        <v>262</v>
      </c>
      <c r="AG269" s="54" t="s">
        <v>262</v>
      </c>
      <c r="AH269" s="54" t="s">
        <v>262</v>
      </c>
      <c r="AI269" s="54" t="s">
        <v>262</v>
      </c>
      <c r="AJ269" s="54" t="s">
        <v>237</v>
      </c>
    </row>
    <row r="270" spans="2:36" ht="171" hidden="1" x14ac:dyDescent="0.2">
      <c r="B270" s="54" t="s">
        <v>201</v>
      </c>
      <c r="C270" s="72" t="s">
        <v>502</v>
      </c>
      <c r="D270" s="54" t="s">
        <v>483</v>
      </c>
      <c r="E270" s="54" t="s">
        <v>415</v>
      </c>
      <c r="F270" s="54" t="s">
        <v>289</v>
      </c>
      <c r="G270" s="54" t="s">
        <v>350</v>
      </c>
      <c r="H270" s="54" t="s">
        <v>262</v>
      </c>
      <c r="I270" s="54" t="s">
        <v>262</v>
      </c>
      <c r="J270" s="54" t="s">
        <v>262</v>
      </c>
      <c r="K270" s="54" t="s">
        <v>890</v>
      </c>
      <c r="L270" s="54" t="s">
        <v>891</v>
      </c>
      <c r="M270" s="64" t="s">
        <v>892</v>
      </c>
      <c r="N270" s="54" t="s">
        <v>1296</v>
      </c>
      <c r="O270" s="54" t="s">
        <v>1311</v>
      </c>
      <c r="P270" s="54" t="s">
        <v>99</v>
      </c>
      <c r="Q270" s="65">
        <v>45306</v>
      </c>
      <c r="R270" s="65">
        <v>45534</v>
      </c>
      <c r="S270" s="65" t="s">
        <v>612</v>
      </c>
      <c r="T270" s="61"/>
      <c r="U270" s="54"/>
      <c r="V270" s="61">
        <v>0.5</v>
      </c>
      <c r="W270" s="54" t="s">
        <v>312</v>
      </c>
      <c r="X270" s="54" t="s">
        <v>262</v>
      </c>
      <c r="Y270" s="54" t="s">
        <v>262</v>
      </c>
      <c r="Z270" s="54" t="s">
        <v>262</v>
      </c>
      <c r="AA270" s="54" t="s">
        <v>262</v>
      </c>
      <c r="AB270" s="54" t="s">
        <v>1355</v>
      </c>
      <c r="AC270" s="54" t="s">
        <v>262</v>
      </c>
      <c r="AD270" s="54" t="s">
        <v>262</v>
      </c>
      <c r="AE270" s="54" t="s">
        <v>262</v>
      </c>
      <c r="AF270" s="54" t="s">
        <v>262</v>
      </c>
      <c r="AG270" s="54" t="s">
        <v>262</v>
      </c>
      <c r="AH270" s="54" t="s">
        <v>262</v>
      </c>
      <c r="AI270" s="54" t="s">
        <v>262</v>
      </c>
      <c r="AJ270" s="54" t="s">
        <v>237</v>
      </c>
    </row>
    <row r="271" spans="2:36" ht="171" hidden="1" x14ac:dyDescent="0.2">
      <c r="B271" s="54" t="s">
        <v>201</v>
      </c>
      <c r="C271" s="72" t="s">
        <v>502</v>
      </c>
      <c r="D271" s="54" t="s">
        <v>483</v>
      </c>
      <c r="E271" s="54" t="s">
        <v>415</v>
      </c>
      <c r="F271" s="54" t="s">
        <v>289</v>
      </c>
      <c r="G271" s="54" t="s">
        <v>350</v>
      </c>
      <c r="H271" s="54" t="s">
        <v>262</v>
      </c>
      <c r="I271" s="54" t="s">
        <v>262</v>
      </c>
      <c r="J271" s="54" t="s">
        <v>262</v>
      </c>
      <c r="K271" s="54" t="s">
        <v>893</v>
      </c>
      <c r="L271" s="54" t="s">
        <v>1575</v>
      </c>
      <c r="M271" s="64" t="s">
        <v>894</v>
      </c>
      <c r="N271" s="54" t="s">
        <v>1296</v>
      </c>
      <c r="O271" s="54"/>
      <c r="P271" s="54" t="s">
        <v>1374</v>
      </c>
      <c r="Q271" s="65">
        <v>45306</v>
      </c>
      <c r="R271" s="65">
        <v>45534</v>
      </c>
      <c r="S271" s="65" t="s">
        <v>612</v>
      </c>
      <c r="T271" s="61"/>
      <c r="U271" s="54"/>
      <c r="V271" s="61">
        <v>0.5</v>
      </c>
      <c r="W271" s="54" t="s">
        <v>312</v>
      </c>
      <c r="X271" s="54" t="s">
        <v>262</v>
      </c>
      <c r="Y271" s="54" t="s">
        <v>262</v>
      </c>
      <c r="Z271" s="54" t="s">
        <v>262</v>
      </c>
      <c r="AA271" s="54" t="s">
        <v>262</v>
      </c>
      <c r="AB271" s="54" t="s">
        <v>1355</v>
      </c>
      <c r="AC271" s="54" t="s">
        <v>262</v>
      </c>
      <c r="AD271" s="54" t="s">
        <v>262</v>
      </c>
      <c r="AE271" s="54" t="s">
        <v>262</v>
      </c>
      <c r="AF271" s="54" t="s">
        <v>262</v>
      </c>
      <c r="AG271" s="54" t="s">
        <v>262</v>
      </c>
      <c r="AH271" s="54" t="s">
        <v>262</v>
      </c>
      <c r="AI271" s="54" t="s">
        <v>262</v>
      </c>
      <c r="AJ271" s="54" t="s">
        <v>237</v>
      </c>
    </row>
    <row r="272" spans="2:36" ht="171" hidden="1" x14ac:dyDescent="0.2">
      <c r="B272" s="54" t="s">
        <v>201</v>
      </c>
      <c r="C272" s="72" t="s">
        <v>502</v>
      </c>
      <c r="D272" s="54" t="s">
        <v>483</v>
      </c>
      <c r="E272" s="54" t="s">
        <v>416</v>
      </c>
      <c r="F272" s="54" t="s">
        <v>289</v>
      </c>
      <c r="G272" s="54" t="s">
        <v>350</v>
      </c>
      <c r="H272" s="54" t="s">
        <v>262</v>
      </c>
      <c r="I272" s="54" t="s">
        <v>262</v>
      </c>
      <c r="J272" s="54" t="s">
        <v>262</v>
      </c>
      <c r="K272" s="54" t="s">
        <v>895</v>
      </c>
      <c r="L272" s="54" t="s">
        <v>1576</v>
      </c>
      <c r="M272" s="64" t="s">
        <v>896</v>
      </c>
      <c r="N272" s="54" t="s">
        <v>1296</v>
      </c>
      <c r="O272" s="54" t="s">
        <v>1326</v>
      </c>
      <c r="P272" s="54" t="s">
        <v>1374</v>
      </c>
      <c r="Q272" s="65">
        <v>45306</v>
      </c>
      <c r="R272" s="65">
        <v>45381</v>
      </c>
      <c r="S272" s="65" t="s">
        <v>612</v>
      </c>
      <c r="T272" s="61"/>
      <c r="U272" s="54"/>
      <c r="V272" s="61">
        <v>1</v>
      </c>
      <c r="W272" s="54" t="s">
        <v>302</v>
      </c>
      <c r="X272" s="54" t="s">
        <v>262</v>
      </c>
      <c r="Y272" s="54" t="s">
        <v>262</v>
      </c>
      <c r="Z272" s="54" t="s">
        <v>262</v>
      </c>
      <c r="AA272" s="54" t="s">
        <v>262</v>
      </c>
      <c r="AB272" s="54" t="s">
        <v>1355</v>
      </c>
      <c r="AC272" s="54" t="s">
        <v>262</v>
      </c>
      <c r="AD272" s="54" t="s">
        <v>262</v>
      </c>
      <c r="AE272" s="54" t="s">
        <v>262</v>
      </c>
      <c r="AF272" s="54" t="s">
        <v>262</v>
      </c>
      <c r="AG272" s="54" t="s">
        <v>262</v>
      </c>
      <c r="AH272" s="54" t="s">
        <v>262</v>
      </c>
      <c r="AI272" s="54" t="s">
        <v>262</v>
      </c>
      <c r="AJ272" s="54" t="s">
        <v>237</v>
      </c>
    </row>
    <row r="273" spans="1:36" ht="142.5" hidden="1" x14ac:dyDescent="0.2">
      <c r="B273" s="54" t="s">
        <v>202</v>
      </c>
      <c r="C273" s="72" t="s">
        <v>285</v>
      </c>
      <c r="D273" s="54" t="s">
        <v>489</v>
      </c>
      <c r="E273" s="54" t="s">
        <v>449</v>
      </c>
      <c r="F273" s="54" t="s">
        <v>289</v>
      </c>
      <c r="G273" s="54" t="s">
        <v>352</v>
      </c>
      <c r="H273" s="54" t="s">
        <v>262</v>
      </c>
      <c r="I273" s="54" t="s">
        <v>262</v>
      </c>
      <c r="J273" s="54" t="s">
        <v>262</v>
      </c>
      <c r="K273" s="54" t="s">
        <v>897</v>
      </c>
      <c r="L273" s="54" t="s">
        <v>1577</v>
      </c>
      <c r="M273" s="64" t="s">
        <v>898</v>
      </c>
      <c r="N273" s="54" t="s">
        <v>1285</v>
      </c>
      <c r="O273" s="54" t="s">
        <v>1331</v>
      </c>
      <c r="P273" s="73" t="s">
        <v>99</v>
      </c>
      <c r="Q273" s="65">
        <v>45301</v>
      </c>
      <c r="R273" s="65">
        <v>45332</v>
      </c>
      <c r="S273" s="65" t="s">
        <v>0</v>
      </c>
      <c r="T273" s="61"/>
      <c r="U273" s="54"/>
      <c r="V273" s="71">
        <v>0.2</v>
      </c>
      <c r="W273" s="54" t="s">
        <v>1372</v>
      </c>
      <c r="X273" s="54" t="s">
        <v>262</v>
      </c>
      <c r="Y273" s="54" t="s">
        <v>262</v>
      </c>
      <c r="Z273" s="54" t="s">
        <v>262</v>
      </c>
      <c r="AA273" s="54" t="s">
        <v>262</v>
      </c>
      <c r="AB273" s="54" t="s">
        <v>1355</v>
      </c>
      <c r="AC273" s="54" t="s">
        <v>322</v>
      </c>
      <c r="AD273" s="54" t="s">
        <v>1357</v>
      </c>
      <c r="AE273" s="54" t="s">
        <v>262</v>
      </c>
      <c r="AF273" s="54" t="s">
        <v>262</v>
      </c>
      <c r="AG273" s="54" t="s">
        <v>262</v>
      </c>
      <c r="AH273" s="54" t="s">
        <v>262</v>
      </c>
      <c r="AI273" s="54" t="s">
        <v>262</v>
      </c>
      <c r="AJ273" s="54" t="s">
        <v>237</v>
      </c>
    </row>
    <row r="274" spans="1:36" ht="142.5" hidden="1" x14ac:dyDescent="0.2">
      <c r="B274" s="54" t="s">
        <v>202</v>
      </c>
      <c r="C274" s="72" t="s">
        <v>285</v>
      </c>
      <c r="D274" s="54" t="s">
        <v>489</v>
      </c>
      <c r="E274" s="54" t="s">
        <v>449</v>
      </c>
      <c r="F274" s="54" t="s">
        <v>289</v>
      </c>
      <c r="G274" s="54" t="s">
        <v>352</v>
      </c>
      <c r="H274" s="54" t="s">
        <v>262</v>
      </c>
      <c r="I274" s="54" t="s">
        <v>262</v>
      </c>
      <c r="J274" s="54" t="s">
        <v>262</v>
      </c>
      <c r="K274" s="54" t="s">
        <v>899</v>
      </c>
      <c r="L274" s="54" t="s">
        <v>900</v>
      </c>
      <c r="M274" s="64" t="s">
        <v>901</v>
      </c>
      <c r="N274" s="54" t="s">
        <v>1296</v>
      </c>
      <c r="O274" s="54" t="s">
        <v>902</v>
      </c>
      <c r="P274" s="73" t="s">
        <v>99</v>
      </c>
      <c r="Q274" s="65">
        <v>45352</v>
      </c>
      <c r="R274" s="65">
        <v>45442</v>
      </c>
      <c r="S274" s="65" t="s">
        <v>0</v>
      </c>
      <c r="T274" s="61"/>
      <c r="U274" s="54"/>
      <c r="V274" s="71">
        <v>0.8</v>
      </c>
      <c r="W274" s="54" t="s">
        <v>1372</v>
      </c>
      <c r="X274" s="54" t="s">
        <v>262</v>
      </c>
      <c r="Y274" s="54" t="s">
        <v>262</v>
      </c>
      <c r="Z274" s="54" t="s">
        <v>262</v>
      </c>
      <c r="AA274" s="54" t="s">
        <v>262</v>
      </c>
      <c r="AB274" s="54" t="s">
        <v>1355</v>
      </c>
      <c r="AC274" s="54" t="s">
        <v>322</v>
      </c>
      <c r="AD274" s="54" t="s">
        <v>1357</v>
      </c>
      <c r="AE274" s="54" t="s">
        <v>262</v>
      </c>
      <c r="AF274" s="54" t="s">
        <v>262</v>
      </c>
      <c r="AG274" s="54" t="s">
        <v>262</v>
      </c>
      <c r="AH274" s="54" t="s">
        <v>262</v>
      </c>
      <c r="AI274" s="54" t="s">
        <v>262</v>
      </c>
      <c r="AJ274" s="54" t="s">
        <v>237</v>
      </c>
    </row>
    <row r="275" spans="1:36" ht="142.5" hidden="1" x14ac:dyDescent="0.2">
      <c r="B275" s="54" t="s">
        <v>202</v>
      </c>
      <c r="C275" s="72" t="s">
        <v>285</v>
      </c>
      <c r="D275" s="54" t="s">
        <v>489</v>
      </c>
      <c r="E275" s="54" t="s">
        <v>450</v>
      </c>
      <c r="F275" s="54" t="s">
        <v>289</v>
      </c>
      <c r="G275" s="54" t="s">
        <v>352</v>
      </c>
      <c r="H275" s="54" t="s">
        <v>262</v>
      </c>
      <c r="I275" s="54" t="s">
        <v>262</v>
      </c>
      <c r="J275" s="54" t="s">
        <v>262</v>
      </c>
      <c r="K275" s="54" t="s">
        <v>1578</v>
      </c>
      <c r="L275" s="54" t="s">
        <v>903</v>
      </c>
      <c r="M275" s="64" t="s">
        <v>904</v>
      </c>
      <c r="N275" s="54" t="s">
        <v>1287</v>
      </c>
      <c r="O275" s="54" t="s">
        <v>1330</v>
      </c>
      <c r="P275" s="54" t="s">
        <v>99</v>
      </c>
      <c r="Q275" s="65">
        <v>45514</v>
      </c>
      <c r="R275" s="65">
        <v>45641</v>
      </c>
      <c r="S275" s="65" t="s">
        <v>612</v>
      </c>
      <c r="T275" s="61"/>
      <c r="U275" s="54"/>
      <c r="V275" s="71">
        <v>0.5</v>
      </c>
      <c r="W275" s="54" t="s">
        <v>302</v>
      </c>
      <c r="X275" s="30" t="s">
        <v>319</v>
      </c>
      <c r="Y275" s="54" t="s">
        <v>262</v>
      </c>
      <c r="Z275" s="54" t="s">
        <v>262</v>
      </c>
      <c r="AA275" s="79" t="s">
        <v>262</v>
      </c>
      <c r="AB275" s="54" t="s">
        <v>1355</v>
      </c>
      <c r="AC275" s="54" t="s">
        <v>1357</v>
      </c>
      <c r="AD275" s="54" t="s">
        <v>262</v>
      </c>
      <c r="AE275" s="54" t="s">
        <v>262</v>
      </c>
      <c r="AF275" s="54" t="s">
        <v>262</v>
      </c>
      <c r="AG275" s="54" t="s">
        <v>262</v>
      </c>
      <c r="AH275" s="54" t="s">
        <v>262</v>
      </c>
      <c r="AI275" s="54" t="s">
        <v>262</v>
      </c>
      <c r="AJ275" s="54" t="s">
        <v>237</v>
      </c>
    </row>
    <row r="276" spans="1:36" ht="142.5" hidden="1" x14ac:dyDescent="0.2">
      <c r="B276" s="54" t="s">
        <v>202</v>
      </c>
      <c r="C276" s="72" t="s">
        <v>285</v>
      </c>
      <c r="D276" s="54" t="s">
        <v>489</v>
      </c>
      <c r="E276" s="54" t="s">
        <v>450</v>
      </c>
      <c r="F276" s="54" t="s">
        <v>289</v>
      </c>
      <c r="G276" s="54" t="s">
        <v>352</v>
      </c>
      <c r="H276" s="54" t="s">
        <v>262</v>
      </c>
      <c r="I276" s="54" t="s">
        <v>262</v>
      </c>
      <c r="J276" s="54" t="s">
        <v>262</v>
      </c>
      <c r="K276" s="54" t="s">
        <v>905</v>
      </c>
      <c r="L276" s="54" t="s">
        <v>903</v>
      </c>
      <c r="M276" s="64" t="s">
        <v>906</v>
      </c>
      <c r="N276" s="54" t="s">
        <v>1285</v>
      </c>
      <c r="O276" s="54" t="s">
        <v>1331</v>
      </c>
      <c r="P276" s="54" t="s">
        <v>99</v>
      </c>
      <c r="Q276" s="65">
        <v>45611</v>
      </c>
      <c r="R276" s="65">
        <v>45641</v>
      </c>
      <c r="S276" s="65" t="s">
        <v>612</v>
      </c>
      <c r="T276" s="61"/>
      <c r="U276" s="54"/>
      <c r="V276" s="71">
        <v>0.5</v>
      </c>
      <c r="W276" s="54" t="s">
        <v>302</v>
      </c>
      <c r="X276" s="30" t="s">
        <v>319</v>
      </c>
      <c r="Y276" s="54" t="s">
        <v>262</v>
      </c>
      <c r="Z276" s="54" t="s">
        <v>262</v>
      </c>
      <c r="AA276" s="79" t="s">
        <v>262</v>
      </c>
      <c r="AB276" s="54" t="s">
        <v>1355</v>
      </c>
      <c r="AC276" s="54" t="s">
        <v>1357</v>
      </c>
      <c r="AD276" s="54" t="s">
        <v>262</v>
      </c>
      <c r="AE276" s="54" t="s">
        <v>262</v>
      </c>
      <c r="AF276" s="54" t="s">
        <v>262</v>
      </c>
      <c r="AG276" s="54" t="s">
        <v>262</v>
      </c>
      <c r="AH276" s="54" t="s">
        <v>262</v>
      </c>
      <c r="AI276" s="54" t="s">
        <v>262</v>
      </c>
      <c r="AJ276" s="54" t="s">
        <v>237</v>
      </c>
    </row>
    <row r="277" spans="1:36" ht="142.5" hidden="1" x14ac:dyDescent="0.2">
      <c r="B277" s="30" t="s">
        <v>202</v>
      </c>
      <c r="C277" s="30" t="s">
        <v>285</v>
      </c>
      <c r="D277" s="30" t="s">
        <v>489</v>
      </c>
      <c r="E277" s="30" t="s">
        <v>450</v>
      </c>
      <c r="F277" s="30" t="s">
        <v>289</v>
      </c>
      <c r="G277" s="54" t="s">
        <v>352</v>
      </c>
      <c r="H277" s="54" t="s">
        <v>262</v>
      </c>
      <c r="I277" s="54" t="s">
        <v>262</v>
      </c>
      <c r="J277" s="54" t="s">
        <v>262</v>
      </c>
      <c r="K277" s="30" t="s">
        <v>1579</v>
      </c>
      <c r="L277" s="30" t="s">
        <v>1580</v>
      </c>
      <c r="M277" s="95" t="s">
        <v>1242</v>
      </c>
      <c r="N277" s="30" t="s">
        <v>1296</v>
      </c>
      <c r="O277" s="30" t="s">
        <v>902</v>
      </c>
      <c r="P277" s="30" t="s">
        <v>99</v>
      </c>
      <c r="Q277" s="94">
        <v>45292</v>
      </c>
      <c r="R277" s="94">
        <v>45565</v>
      </c>
      <c r="S277" s="94" t="s">
        <v>99</v>
      </c>
      <c r="T277" s="93">
        <v>0</v>
      </c>
      <c r="U277" s="30">
        <v>0</v>
      </c>
      <c r="V277" s="30">
        <v>50</v>
      </c>
      <c r="W277" s="30" t="s">
        <v>302</v>
      </c>
      <c r="X277" s="30" t="s">
        <v>1369</v>
      </c>
      <c r="Y277" s="30" t="s">
        <v>319</v>
      </c>
      <c r="Z277" s="30" t="s">
        <v>262</v>
      </c>
      <c r="AA277" s="79" t="s">
        <v>262</v>
      </c>
      <c r="AB277" s="30" t="s">
        <v>1357</v>
      </c>
      <c r="AC277" s="30" t="s">
        <v>262</v>
      </c>
      <c r="AD277" s="30" t="s">
        <v>262</v>
      </c>
      <c r="AE277" s="30" t="s">
        <v>262</v>
      </c>
      <c r="AF277" s="30" t="s">
        <v>262</v>
      </c>
      <c r="AG277" s="30" t="s">
        <v>262</v>
      </c>
      <c r="AH277" s="30" t="s">
        <v>262</v>
      </c>
      <c r="AI277" s="30" t="s">
        <v>262</v>
      </c>
      <c r="AJ277" s="30" t="s">
        <v>237</v>
      </c>
    </row>
    <row r="278" spans="1:36" ht="142.5" hidden="1" x14ac:dyDescent="0.2">
      <c r="B278" s="30" t="s">
        <v>202</v>
      </c>
      <c r="C278" s="30" t="s">
        <v>285</v>
      </c>
      <c r="D278" s="30" t="s">
        <v>489</v>
      </c>
      <c r="E278" s="30" t="s">
        <v>450</v>
      </c>
      <c r="F278" s="30" t="s">
        <v>289</v>
      </c>
      <c r="G278" s="54" t="s">
        <v>352</v>
      </c>
      <c r="H278" s="54" t="s">
        <v>262</v>
      </c>
      <c r="I278" s="54" t="s">
        <v>262</v>
      </c>
      <c r="J278" s="54" t="s">
        <v>262</v>
      </c>
      <c r="K278" s="30" t="s">
        <v>1167</v>
      </c>
      <c r="L278" s="30" t="s">
        <v>1167</v>
      </c>
      <c r="M278" s="95" t="s">
        <v>1168</v>
      </c>
      <c r="N278" s="30" t="s">
        <v>1296</v>
      </c>
      <c r="O278" s="30" t="s">
        <v>902</v>
      </c>
      <c r="P278" s="30" t="s">
        <v>99</v>
      </c>
      <c r="Q278" s="94">
        <v>45292</v>
      </c>
      <c r="R278" s="94">
        <v>45565</v>
      </c>
      <c r="S278" s="94" t="s">
        <v>99</v>
      </c>
      <c r="T278" s="93">
        <v>0</v>
      </c>
      <c r="U278" s="30">
        <v>0</v>
      </c>
      <c r="V278" s="30">
        <v>50</v>
      </c>
      <c r="W278" s="30" t="s">
        <v>302</v>
      </c>
      <c r="X278" s="30" t="s">
        <v>1369</v>
      </c>
      <c r="Y278" s="30" t="s">
        <v>319</v>
      </c>
      <c r="Z278" s="54" t="s">
        <v>1246</v>
      </c>
      <c r="AA278" s="79" t="s">
        <v>262</v>
      </c>
      <c r="AB278" s="30" t="s">
        <v>1357</v>
      </c>
      <c r="AC278" s="30" t="s">
        <v>262</v>
      </c>
      <c r="AD278" s="30" t="s">
        <v>262</v>
      </c>
      <c r="AE278" s="30" t="s">
        <v>262</v>
      </c>
      <c r="AF278" s="30" t="s">
        <v>262</v>
      </c>
      <c r="AG278" s="30" t="s">
        <v>262</v>
      </c>
      <c r="AH278" s="30" t="s">
        <v>262</v>
      </c>
      <c r="AI278" s="30" t="s">
        <v>262</v>
      </c>
      <c r="AJ278" s="30" t="s">
        <v>237</v>
      </c>
    </row>
    <row r="279" spans="1:36" ht="142.5" hidden="1" x14ac:dyDescent="0.2">
      <c r="B279" s="54" t="s">
        <v>202</v>
      </c>
      <c r="C279" s="72" t="s">
        <v>285</v>
      </c>
      <c r="D279" s="54" t="s">
        <v>490</v>
      </c>
      <c r="E279" s="54" t="s">
        <v>454</v>
      </c>
      <c r="F279" s="54" t="s">
        <v>289</v>
      </c>
      <c r="G279" s="54" t="s">
        <v>352</v>
      </c>
      <c r="H279" s="54" t="s">
        <v>262</v>
      </c>
      <c r="I279" s="54" t="s">
        <v>262</v>
      </c>
      <c r="J279" s="54" t="s">
        <v>262</v>
      </c>
      <c r="K279" s="54" t="s">
        <v>907</v>
      </c>
      <c r="L279" s="54" t="s">
        <v>908</v>
      </c>
      <c r="M279" s="54" t="s">
        <v>1581</v>
      </c>
      <c r="N279" s="54" t="s">
        <v>1296</v>
      </c>
      <c r="O279" s="54" t="s">
        <v>902</v>
      </c>
      <c r="P279" s="54" t="s">
        <v>99</v>
      </c>
      <c r="Q279" s="65">
        <v>45505</v>
      </c>
      <c r="R279" s="65">
        <v>45611</v>
      </c>
      <c r="S279" s="65" t="s">
        <v>612</v>
      </c>
      <c r="T279" s="61"/>
      <c r="U279" s="54"/>
      <c r="V279" s="62">
        <v>1</v>
      </c>
      <c r="W279" s="54" t="s">
        <v>1358</v>
      </c>
      <c r="X279" s="54" t="s">
        <v>262</v>
      </c>
      <c r="Y279" s="54" t="s">
        <v>262</v>
      </c>
      <c r="Z279" s="54" t="s">
        <v>262</v>
      </c>
      <c r="AA279" s="54" t="s">
        <v>262</v>
      </c>
      <c r="AB279" s="54" t="s">
        <v>1355</v>
      </c>
      <c r="AC279" s="54" t="s">
        <v>262</v>
      </c>
      <c r="AD279" s="54" t="s">
        <v>262</v>
      </c>
      <c r="AE279" s="54" t="s">
        <v>262</v>
      </c>
      <c r="AF279" s="54" t="s">
        <v>262</v>
      </c>
      <c r="AG279" s="54" t="s">
        <v>262</v>
      </c>
      <c r="AH279" s="54" t="s">
        <v>262</v>
      </c>
      <c r="AI279" s="54" t="s">
        <v>262</v>
      </c>
      <c r="AJ279" s="54" t="s">
        <v>270</v>
      </c>
    </row>
    <row r="280" spans="1:36" ht="142.5" hidden="1" x14ac:dyDescent="0.2">
      <c r="B280" s="54" t="s">
        <v>202</v>
      </c>
      <c r="C280" s="72" t="s">
        <v>285</v>
      </c>
      <c r="D280" s="54" t="s">
        <v>492</v>
      </c>
      <c r="E280" s="54" t="s">
        <v>458</v>
      </c>
      <c r="F280" s="54" t="s">
        <v>289</v>
      </c>
      <c r="G280" s="54" t="s">
        <v>352</v>
      </c>
      <c r="H280" s="54" t="s">
        <v>262</v>
      </c>
      <c r="I280" s="54" t="s">
        <v>262</v>
      </c>
      <c r="J280" s="54" t="s">
        <v>262</v>
      </c>
      <c r="K280" s="54" t="s">
        <v>1582</v>
      </c>
      <c r="L280" s="54" t="s">
        <v>1583</v>
      </c>
      <c r="M280" s="54" t="s">
        <v>1584</v>
      </c>
      <c r="N280" s="54" t="s">
        <v>1285</v>
      </c>
      <c r="O280" s="54" t="s">
        <v>1331</v>
      </c>
      <c r="P280" s="54" t="s">
        <v>99</v>
      </c>
      <c r="Q280" s="65">
        <v>45301</v>
      </c>
      <c r="R280" s="65">
        <v>45381</v>
      </c>
      <c r="S280" s="65" t="s">
        <v>612</v>
      </c>
      <c r="T280" s="63"/>
      <c r="U280" s="54"/>
      <c r="V280" s="66">
        <v>1</v>
      </c>
      <c r="W280" s="54" t="s">
        <v>302</v>
      </c>
      <c r="X280" s="54" t="s">
        <v>262</v>
      </c>
      <c r="Y280" s="54" t="s">
        <v>262</v>
      </c>
      <c r="Z280" s="54" t="s">
        <v>262</v>
      </c>
      <c r="AA280" s="54" t="s">
        <v>262</v>
      </c>
      <c r="AB280" s="54" t="s">
        <v>1355</v>
      </c>
      <c r="AC280" s="54" t="s">
        <v>1357</v>
      </c>
      <c r="AD280" s="54" t="s">
        <v>262</v>
      </c>
      <c r="AE280" s="54" t="s">
        <v>262</v>
      </c>
      <c r="AF280" s="54" t="s">
        <v>262</v>
      </c>
      <c r="AG280" s="54" t="s">
        <v>262</v>
      </c>
      <c r="AH280" s="54" t="s">
        <v>262</v>
      </c>
      <c r="AI280" s="54" t="s">
        <v>262</v>
      </c>
      <c r="AJ280" s="54" t="s">
        <v>237</v>
      </c>
    </row>
    <row r="281" spans="1:36" ht="142.5" hidden="1" x14ac:dyDescent="0.2">
      <c r="B281" s="54" t="s">
        <v>202</v>
      </c>
      <c r="C281" s="72" t="s">
        <v>285</v>
      </c>
      <c r="D281" s="54" t="s">
        <v>492</v>
      </c>
      <c r="E281" s="54" t="s">
        <v>459</v>
      </c>
      <c r="F281" s="54" t="s">
        <v>289</v>
      </c>
      <c r="G281" s="54" t="s">
        <v>352</v>
      </c>
      <c r="H281" s="54" t="s">
        <v>262</v>
      </c>
      <c r="I281" s="54" t="s">
        <v>262</v>
      </c>
      <c r="J281" s="54" t="s">
        <v>262</v>
      </c>
      <c r="K281" s="54" t="s">
        <v>1585</v>
      </c>
      <c r="L281" s="54" t="s">
        <v>1586</v>
      </c>
      <c r="M281" s="54" t="s">
        <v>909</v>
      </c>
      <c r="N281" s="54" t="s">
        <v>1296</v>
      </c>
      <c r="O281" s="54" t="s">
        <v>902</v>
      </c>
      <c r="P281" s="54" t="s">
        <v>99</v>
      </c>
      <c r="Q281" s="69">
        <v>45301</v>
      </c>
      <c r="R281" s="65">
        <v>45381</v>
      </c>
      <c r="S281" s="65" t="s">
        <v>612</v>
      </c>
      <c r="T281" s="58"/>
      <c r="U281" s="54"/>
      <c r="V281" s="71">
        <v>1</v>
      </c>
      <c r="W281" s="54" t="s">
        <v>302</v>
      </c>
      <c r="X281" s="54" t="s">
        <v>262</v>
      </c>
      <c r="Y281" s="54" t="s">
        <v>262</v>
      </c>
      <c r="Z281" s="54" t="s">
        <v>262</v>
      </c>
      <c r="AA281" s="79" t="s">
        <v>262</v>
      </c>
      <c r="AB281" s="54" t="s">
        <v>1355</v>
      </c>
      <c r="AC281" s="54" t="s">
        <v>1357</v>
      </c>
      <c r="AD281" s="54" t="s">
        <v>262</v>
      </c>
      <c r="AE281" s="54" t="s">
        <v>262</v>
      </c>
      <c r="AF281" s="54" t="s">
        <v>262</v>
      </c>
      <c r="AG281" s="54" t="s">
        <v>262</v>
      </c>
      <c r="AH281" s="54" t="s">
        <v>262</v>
      </c>
      <c r="AI281" s="54" t="s">
        <v>262</v>
      </c>
      <c r="AJ281" s="54" t="s">
        <v>237</v>
      </c>
    </row>
    <row r="282" spans="1:36" ht="142.5" hidden="1" x14ac:dyDescent="0.2">
      <c r="B282" s="54" t="s">
        <v>202</v>
      </c>
      <c r="C282" s="72" t="s">
        <v>285</v>
      </c>
      <c r="D282" s="54" t="s">
        <v>492</v>
      </c>
      <c r="E282" s="54" t="s">
        <v>460</v>
      </c>
      <c r="F282" s="54" t="s">
        <v>289</v>
      </c>
      <c r="G282" s="54" t="s">
        <v>352</v>
      </c>
      <c r="H282" s="54" t="s">
        <v>262</v>
      </c>
      <c r="I282" s="54" t="s">
        <v>262</v>
      </c>
      <c r="J282" s="54" t="s">
        <v>262</v>
      </c>
      <c r="K282" s="54" t="s">
        <v>1587</v>
      </c>
      <c r="L282" s="54" t="s">
        <v>1588</v>
      </c>
      <c r="M282" s="54" t="s">
        <v>1589</v>
      </c>
      <c r="N282" s="54" t="s">
        <v>1287</v>
      </c>
      <c r="O282" s="54" t="s">
        <v>1330</v>
      </c>
      <c r="P282" s="54" t="s">
        <v>99</v>
      </c>
      <c r="Q282" s="65">
        <v>45381</v>
      </c>
      <c r="R282" s="69">
        <v>45565</v>
      </c>
      <c r="S282" s="65" t="s">
        <v>612</v>
      </c>
      <c r="T282" s="58"/>
      <c r="U282" s="54"/>
      <c r="V282" s="71">
        <v>1</v>
      </c>
      <c r="W282" s="54" t="s">
        <v>1370</v>
      </c>
      <c r="X282" s="54" t="s">
        <v>262</v>
      </c>
      <c r="Y282" s="54" t="s">
        <v>262</v>
      </c>
      <c r="Z282" s="54" t="s">
        <v>262</v>
      </c>
      <c r="AA282" s="54" t="s">
        <v>262</v>
      </c>
      <c r="AB282" s="54" t="s">
        <v>1355</v>
      </c>
      <c r="AC282" s="54" t="s">
        <v>1357</v>
      </c>
      <c r="AD282" s="54" t="s">
        <v>262</v>
      </c>
      <c r="AE282" s="54" t="s">
        <v>262</v>
      </c>
      <c r="AF282" s="54" t="s">
        <v>262</v>
      </c>
      <c r="AG282" s="54" t="s">
        <v>262</v>
      </c>
      <c r="AH282" s="54" t="s">
        <v>262</v>
      </c>
      <c r="AI282" s="54" t="s">
        <v>262</v>
      </c>
      <c r="AJ282" s="54" t="s">
        <v>237</v>
      </c>
    </row>
    <row r="283" spans="1:36" s="189" customFormat="1" ht="199.5" x14ac:dyDescent="0.2">
      <c r="A283" s="25"/>
      <c r="B283" s="179" t="s">
        <v>182</v>
      </c>
      <c r="C283" s="180" t="s">
        <v>363</v>
      </c>
      <c r="D283" s="179" t="s">
        <v>494</v>
      </c>
      <c r="E283" s="179" t="s">
        <v>464</v>
      </c>
      <c r="F283" s="179" t="s">
        <v>224</v>
      </c>
      <c r="G283" s="179" t="s">
        <v>262</v>
      </c>
      <c r="H283" s="179" t="s">
        <v>262</v>
      </c>
      <c r="I283" s="179" t="s">
        <v>262</v>
      </c>
      <c r="J283" s="179" t="s">
        <v>262</v>
      </c>
      <c r="K283" s="179" t="s">
        <v>1590</v>
      </c>
      <c r="L283" s="179" t="s">
        <v>1591</v>
      </c>
      <c r="M283" s="179" t="s">
        <v>587</v>
      </c>
      <c r="N283" s="179" t="s">
        <v>588</v>
      </c>
      <c r="O283" s="179" t="s">
        <v>1337</v>
      </c>
      <c r="P283" s="179" t="s">
        <v>99</v>
      </c>
      <c r="Q283" s="183">
        <v>45323</v>
      </c>
      <c r="R283" s="183" t="s">
        <v>589</v>
      </c>
      <c r="S283" s="182" t="s">
        <v>224</v>
      </c>
      <c r="T283" s="57"/>
      <c r="U283" s="179"/>
      <c r="V283" s="71">
        <v>0.3</v>
      </c>
      <c r="W283" s="179" t="s">
        <v>1363</v>
      </c>
      <c r="X283" s="179" t="s">
        <v>262</v>
      </c>
      <c r="Y283" s="179" t="s">
        <v>262</v>
      </c>
      <c r="Z283" s="179" t="s">
        <v>262</v>
      </c>
      <c r="AA283" s="179" t="s">
        <v>262</v>
      </c>
      <c r="AB283" s="179" t="s">
        <v>325</v>
      </c>
      <c r="AC283" s="179" t="s">
        <v>322</v>
      </c>
      <c r="AD283" s="179" t="s">
        <v>262</v>
      </c>
      <c r="AE283" s="179" t="s">
        <v>262</v>
      </c>
      <c r="AF283" s="179" t="s">
        <v>262</v>
      </c>
      <c r="AG283" s="179" t="s">
        <v>262</v>
      </c>
      <c r="AH283" s="179" t="s">
        <v>210</v>
      </c>
      <c r="AI283" s="179" t="s">
        <v>232</v>
      </c>
      <c r="AJ283" s="179" t="s">
        <v>237</v>
      </c>
    </row>
    <row r="284" spans="1:36" s="189" customFormat="1" ht="199.5" x14ac:dyDescent="0.2">
      <c r="A284" s="25"/>
      <c r="B284" s="179" t="s">
        <v>182</v>
      </c>
      <c r="C284" s="180" t="s">
        <v>363</v>
      </c>
      <c r="D284" s="179" t="s">
        <v>494</v>
      </c>
      <c r="E284" s="179" t="s">
        <v>464</v>
      </c>
      <c r="F284" s="179" t="s">
        <v>224</v>
      </c>
      <c r="G284" s="179" t="s">
        <v>262</v>
      </c>
      <c r="H284" s="179" t="s">
        <v>262</v>
      </c>
      <c r="I284" s="179" t="s">
        <v>262</v>
      </c>
      <c r="J284" s="179" t="s">
        <v>262</v>
      </c>
      <c r="K284" s="179" t="s">
        <v>590</v>
      </c>
      <c r="L284" s="179" t="s">
        <v>591</v>
      </c>
      <c r="M284" s="179" t="s">
        <v>592</v>
      </c>
      <c r="N284" s="179" t="s">
        <v>588</v>
      </c>
      <c r="O284" s="179" t="s">
        <v>1337</v>
      </c>
      <c r="P284" s="179" t="s">
        <v>99</v>
      </c>
      <c r="Q284" s="183">
        <v>45383</v>
      </c>
      <c r="R284" s="183">
        <v>45412</v>
      </c>
      <c r="S284" s="182" t="s">
        <v>224</v>
      </c>
      <c r="T284" s="57"/>
      <c r="U284" s="179"/>
      <c r="V284" s="71">
        <v>0.3</v>
      </c>
      <c r="W284" s="179" t="s">
        <v>1363</v>
      </c>
      <c r="X284" s="179" t="s">
        <v>262</v>
      </c>
      <c r="Y284" s="179" t="s">
        <v>262</v>
      </c>
      <c r="Z284" s="179" t="s">
        <v>262</v>
      </c>
      <c r="AA284" s="179" t="s">
        <v>262</v>
      </c>
      <c r="AB284" s="179" t="s">
        <v>325</v>
      </c>
      <c r="AC284" s="179" t="s">
        <v>322</v>
      </c>
      <c r="AD284" s="179" t="s">
        <v>262</v>
      </c>
      <c r="AE284" s="179" t="s">
        <v>262</v>
      </c>
      <c r="AF284" s="179" t="s">
        <v>262</v>
      </c>
      <c r="AG284" s="179" t="s">
        <v>262</v>
      </c>
      <c r="AH284" s="179" t="s">
        <v>210</v>
      </c>
      <c r="AI284" s="179" t="s">
        <v>232</v>
      </c>
      <c r="AJ284" s="179" t="s">
        <v>237</v>
      </c>
    </row>
    <row r="285" spans="1:36" s="189" customFormat="1" ht="199.5" x14ac:dyDescent="0.2">
      <c r="A285" s="25"/>
      <c r="B285" s="179" t="s">
        <v>182</v>
      </c>
      <c r="C285" s="180" t="s">
        <v>363</v>
      </c>
      <c r="D285" s="179" t="s">
        <v>494</v>
      </c>
      <c r="E285" s="179" t="s">
        <v>464</v>
      </c>
      <c r="F285" s="179" t="s">
        <v>224</v>
      </c>
      <c r="G285" s="179" t="s">
        <v>262</v>
      </c>
      <c r="H285" s="179" t="s">
        <v>262</v>
      </c>
      <c r="I285" s="179" t="s">
        <v>262</v>
      </c>
      <c r="J285" s="179" t="s">
        <v>262</v>
      </c>
      <c r="K285" s="179" t="s">
        <v>593</v>
      </c>
      <c r="L285" s="179" t="s">
        <v>594</v>
      </c>
      <c r="M285" s="179" t="s">
        <v>595</v>
      </c>
      <c r="N285" s="179" t="s">
        <v>588</v>
      </c>
      <c r="O285" s="179" t="s">
        <v>1337</v>
      </c>
      <c r="P285" s="179" t="s">
        <v>99</v>
      </c>
      <c r="Q285" s="183">
        <v>45536</v>
      </c>
      <c r="R285" s="183">
        <v>45596</v>
      </c>
      <c r="S285" s="182" t="s">
        <v>224</v>
      </c>
      <c r="T285" s="57"/>
      <c r="U285" s="179"/>
      <c r="V285" s="71">
        <v>0.4</v>
      </c>
      <c r="W285" s="179" t="s">
        <v>1363</v>
      </c>
      <c r="X285" s="179" t="s">
        <v>262</v>
      </c>
      <c r="Y285" s="179" t="s">
        <v>262</v>
      </c>
      <c r="Z285" s="179" t="s">
        <v>262</v>
      </c>
      <c r="AA285" s="179" t="s">
        <v>262</v>
      </c>
      <c r="AB285" s="179" t="s">
        <v>325</v>
      </c>
      <c r="AC285" s="179" t="s">
        <v>322</v>
      </c>
      <c r="AD285" s="179" t="s">
        <v>262</v>
      </c>
      <c r="AE285" s="179" t="s">
        <v>262</v>
      </c>
      <c r="AF285" s="179" t="s">
        <v>262</v>
      </c>
      <c r="AG285" s="179" t="s">
        <v>262</v>
      </c>
      <c r="AH285" s="179" t="s">
        <v>210</v>
      </c>
      <c r="AI285" s="179" t="s">
        <v>232</v>
      </c>
      <c r="AJ285" s="179" t="s">
        <v>237</v>
      </c>
    </row>
    <row r="286" spans="1:36" s="189" customFormat="1" ht="199.5" x14ac:dyDescent="0.2">
      <c r="A286" s="25"/>
      <c r="B286" s="179" t="s">
        <v>182</v>
      </c>
      <c r="C286" s="180" t="s">
        <v>363</v>
      </c>
      <c r="D286" s="179" t="s">
        <v>494</v>
      </c>
      <c r="E286" s="179" t="s">
        <v>464</v>
      </c>
      <c r="F286" s="179" t="s">
        <v>224</v>
      </c>
      <c r="G286" s="179" t="s">
        <v>262</v>
      </c>
      <c r="H286" s="179" t="s">
        <v>262</v>
      </c>
      <c r="I286" s="179" t="s">
        <v>262</v>
      </c>
      <c r="J286" s="179" t="s">
        <v>262</v>
      </c>
      <c r="K286" s="179" t="s">
        <v>1109</v>
      </c>
      <c r="L286" s="179" t="s">
        <v>1110</v>
      </c>
      <c r="M286" s="181" t="s">
        <v>1111</v>
      </c>
      <c r="N286" s="179" t="s">
        <v>1252</v>
      </c>
      <c r="O286" s="179" t="s">
        <v>1101</v>
      </c>
      <c r="P286" s="179" t="s">
        <v>1102</v>
      </c>
      <c r="Q286" s="182">
        <v>45323</v>
      </c>
      <c r="R286" s="182">
        <v>45473</v>
      </c>
      <c r="S286" s="182" t="s">
        <v>224</v>
      </c>
      <c r="T286" s="57"/>
      <c r="U286" s="179"/>
      <c r="V286" s="66">
        <v>0.3</v>
      </c>
      <c r="W286" s="179" t="s">
        <v>1361</v>
      </c>
      <c r="X286" s="179" t="s">
        <v>302</v>
      </c>
      <c r="Y286" s="179" t="s">
        <v>262</v>
      </c>
      <c r="Z286" s="179" t="s">
        <v>262</v>
      </c>
      <c r="AA286" s="179" t="s">
        <v>262</v>
      </c>
      <c r="AB286" s="179" t="s">
        <v>325</v>
      </c>
      <c r="AC286" s="179" t="s">
        <v>262</v>
      </c>
      <c r="AD286" s="179" t="s">
        <v>262</v>
      </c>
      <c r="AE286" s="179" t="s">
        <v>262</v>
      </c>
      <c r="AF286" s="179" t="s">
        <v>262</v>
      </c>
      <c r="AG286" s="179" t="s">
        <v>262</v>
      </c>
      <c r="AH286" s="179" t="s">
        <v>212</v>
      </c>
      <c r="AI286" s="179" t="s">
        <v>223</v>
      </c>
      <c r="AJ286" s="179" t="s">
        <v>1141</v>
      </c>
    </row>
    <row r="287" spans="1:36" s="189" customFormat="1" ht="199.5" x14ac:dyDescent="0.2">
      <c r="A287" s="25"/>
      <c r="B287" s="179" t="s">
        <v>182</v>
      </c>
      <c r="C287" s="180" t="s">
        <v>363</v>
      </c>
      <c r="D287" s="179" t="s">
        <v>494</v>
      </c>
      <c r="E287" s="179" t="s">
        <v>464</v>
      </c>
      <c r="F287" s="179" t="s">
        <v>224</v>
      </c>
      <c r="G287" s="179" t="s">
        <v>262</v>
      </c>
      <c r="H287" s="179" t="s">
        <v>262</v>
      </c>
      <c r="I287" s="179" t="s">
        <v>262</v>
      </c>
      <c r="J287" s="179" t="s">
        <v>262</v>
      </c>
      <c r="K287" s="179" t="s">
        <v>1112</v>
      </c>
      <c r="L287" s="179" t="s">
        <v>1113</v>
      </c>
      <c r="M287" s="181" t="s">
        <v>1114</v>
      </c>
      <c r="N287" s="179" t="s">
        <v>1252</v>
      </c>
      <c r="O287" s="179" t="s">
        <v>1101</v>
      </c>
      <c r="P287" s="179" t="s">
        <v>1102</v>
      </c>
      <c r="Q287" s="182">
        <v>45323</v>
      </c>
      <c r="R287" s="182">
        <v>45473</v>
      </c>
      <c r="S287" s="182" t="s">
        <v>612</v>
      </c>
      <c r="T287" s="57"/>
      <c r="U287" s="179"/>
      <c r="V287" s="66">
        <v>0.7</v>
      </c>
      <c r="W287" s="179" t="s">
        <v>1361</v>
      </c>
      <c r="X287" s="179" t="s">
        <v>262</v>
      </c>
      <c r="Y287" s="179" t="s">
        <v>262</v>
      </c>
      <c r="Z287" s="179" t="s">
        <v>262</v>
      </c>
      <c r="AA287" s="179" t="s">
        <v>262</v>
      </c>
      <c r="AB287" s="179" t="s">
        <v>325</v>
      </c>
      <c r="AC287" s="179" t="s">
        <v>262</v>
      </c>
      <c r="AD287" s="179" t="s">
        <v>262</v>
      </c>
      <c r="AE287" s="179" t="s">
        <v>262</v>
      </c>
      <c r="AF287" s="179" t="s">
        <v>262</v>
      </c>
      <c r="AG287" s="179" t="s">
        <v>262</v>
      </c>
      <c r="AH287" s="179" t="s">
        <v>212</v>
      </c>
      <c r="AI287" s="179" t="s">
        <v>223</v>
      </c>
      <c r="AJ287" s="179" t="s">
        <v>255</v>
      </c>
    </row>
    <row r="288" spans="1:36" s="189" customFormat="1" ht="128.25" x14ac:dyDescent="0.2">
      <c r="A288" s="25"/>
      <c r="B288" s="179" t="s">
        <v>182</v>
      </c>
      <c r="C288" s="180" t="s">
        <v>284</v>
      </c>
      <c r="D288" s="179" t="s">
        <v>476</v>
      </c>
      <c r="E288" s="179" t="s">
        <v>390</v>
      </c>
      <c r="F288" s="179" t="s">
        <v>360</v>
      </c>
      <c r="G288" s="179" t="s">
        <v>262</v>
      </c>
      <c r="H288" s="179" t="s">
        <v>262</v>
      </c>
      <c r="I288" s="179" t="s">
        <v>262</v>
      </c>
      <c r="J288" s="179" t="s">
        <v>262</v>
      </c>
      <c r="K288" s="179" t="s">
        <v>596</v>
      </c>
      <c r="L288" s="179" t="s">
        <v>1592</v>
      </c>
      <c r="M288" s="179" t="s">
        <v>597</v>
      </c>
      <c r="N288" s="179" t="s">
        <v>1294</v>
      </c>
      <c r="O288" s="179"/>
      <c r="P288" s="179" t="s">
        <v>99</v>
      </c>
      <c r="Q288" s="183">
        <v>45293</v>
      </c>
      <c r="R288" s="183">
        <v>45322</v>
      </c>
      <c r="S288" s="182" t="s">
        <v>133</v>
      </c>
      <c r="T288" s="57"/>
      <c r="U288" s="179"/>
      <c r="V288" s="71">
        <v>0.5</v>
      </c>
      <c r="W288" s="179" t="s">
        <v>1361</v>
      </c>
      <c r="X288" s="179" t="s">
        <v>262</v>
      </c>
      <c r="Y288" s="179" t="s">
        <v>262</v>
      </c>
      <c r="Z288" s="179" t="s">
        <v>262</v>
      </c>
      <c r="AA288" s="179" t="s">
        <v>262</v>
      </c>
      <c r="AB288" s="179" t="s">
        <v>325</v>
      </c>
      <c r="AC288" s="179" t="s">
        <v>322</v>
      </c>
      <c r="AD288" s="179" t="s">
        <v>262</v>
      </c>
      <c r="AE288" s="179" t="s">
        <v>262</v>
      </c>
      <c r="AF288" s="179" t="s">
        <v>262</v>
      </c>
      <c r="AG288" s="179" t="s">
        <v>262</v>
      </c>
      <c r="AH288" s="179" t="s">
        <v>212</v>
      </c>
      <c r="AI288" s="179" t="s">
        <v>223</v>
      </c>
      <c r="AJ288" s="179" t="s">
        <v>237</v>
      </c>
    </row>
    <row r="289" spans="1:36" s="189" customFormat="1" ht="128.25" x14ac:dyDescent="0.2">
      <c r="A289" s="25"/>
      <c r="B289" s="179" t="s">
        <v>182</v>
      </c>
      <c r="C289" s="180" t="s">
        <v>284</v>
      </c>
      <c r="D289" s="179" t="s">
        <v>476</v>
      </c>
      <c r="E289" s="179" t="s">
        <v>390</v>
      </c>
      <c r="F289" s="179" t="s">
        <v>360</v>
      </c>
      <c r="G289" s="179" t="s">
        <v>262</v>
      </c>
      <c r="H289" s="179" t="s">
        <v>262</v>
      </c>
      <c r="I289" s="179" t="s">
        <v>262</v>
      </c>
      <c r="J289" s="179" t="s">
        <v>262</v>
      </c>
      <c r="K289" s="179" t="s">
        <v>598</v>
      </c>
      <c r="L289" s="179" t="s">
        <v>599</v>
      </c>
      <c r="M289" s="179" t="s">
        <v>600</v>
      </c>
      <c r="N289" s="179" t="s">
        <v>588</v>
      </c>
      <c r="O289" s="179"/>
      <c r="P289" s="179" t="s">
        <v>99</v>
      </c>
      <c r="Q289" s="188">
        <v>45422</v>
      </c>
      <c r="R289" s="188">
        <v>45656</v>
      </c>
      <c r="S289" s="182" t="s">
        <v>133</v>
      </c>
      <c r="T289" s="57"/>
      <c r="U289" s="179"/>
      <c r="V289" s="71">
        <v>0.5</v>
      </c>
      <c r="W289" s="179" t="s">
        <v>1361</v>
      </c>
      <c r="X289" s="179" t="s">
        <v>262</v>
      </c>
      <c r="Y289" s="179" t="s">
        <v>262</v>
      </c>
      <c r="Z289" s="179" t="s">
        <v>262</v>
      </c>
      <c r="AA289" s="179" t="s">
        <v>262</v>
      </c>
      <c r="AB289" s="179" t="s">
        <v>325</v>
      </c>
      <c r="AC289" s="179" t="s">
        <v>322</v>
      </c>
      <c r="AD289" s="179" t="s">
        <v>262</v>
      </c>
      <c r="AE289" s="179" t="s">
        <v>262</v>
      </c>
      <c r="AF289" s="179" t="s">
        <v>262</v>
      </c>
      <c r="AG289" s="179" t="s">
        <v>262</v>
      </c>
      <c r="AH289" s="179" t="s">
        <v>212</v>
      </c>
      <c r="AI289" s="179" t="s">
        <v>259</v>
      </c>
      <c r="AJ289" s="179" t="s">
        <v>237</v>
      </c>
    </row>
    <row r="290" spans="1:36" ht="128.25" hidden="1" x14ac:dyDescent="0.2">
      <c r="B290" s="54" t="s">
        <v>201</v>
      </c>
      <c r="C290" s="72" t="s">
        <v>284</v>
      </c>
      <c r="D290" s="54" t="s">
        <v>476</v>
      </c>
      <c r="E290" s="54" t="s">
        <v>390</v>
      </c>
      <c r="F290" s="54" t="s">
        <v>360</v>
      </c>
      <c r="G290" s="54" t="s">
        <v>262</v>
      </c>
      <c r="H290" s="54" t="s">
        <v>262</v>
      </c>
      <c r="I290" s="54" t="s">
        <v>262</v>
      </c>
      <c r="J290" s="54" t="s">
        <v>262</v>
      </c>
      <c r="K290" s="54" t="s">
        <v>551</v>
      </c>
      <c r="L290" s="54" t="s">
        <v>552</v>
      </c>
      <c r="M290" s="64" t="s">
        <v>553</v>
      </c>
      <c r="N290" s="54" t="s">
        <v>554</v>
      </c>
      <c r="O290" s="54" t="s">
        <v>555</v>
      </c>
      <c r="P290" s="54" t="s">
        <v>133</v>
      </c>
      <c r="Q290" s="65">
        <v>45292</v>
      </c>
      <c r="R290" s="65">
        <v>45322</v>
      </c>
      <c r="S290" s="65" t="s">
        <v>133</v>
      </c>
      <c r="T290" s="57"/>
      <c r="U290" s="54"/>
      <c r="V290" s="71">
        <v>0.6</v>
      </c>
      <c r="W290" s="54" t="s">
        <v>319</v>
      </c>
      <c r="X290" s="54" t="s">
        <v>1360</v>
      </c>
      <c r="Y290" s="54" t="s">
        <v>1370</v>
      </c>
      <c r="Z290" s="54" t="s">
        <v>262</v>
      </c>
      <c r="AA290" s="54" t="s">
        <v>262</v>
      </c>
      <c r="AB290" s="54" t="s">
        <v>1240</v>
      </c>
      <c r="AC290" s="54" t="s">
        <v>262</v>
      </c>
      <c r="AD290" s="54" t="s">
        <v>262</v>
      </c>
      <c r="AE290" s="54" t="s">
        <v>262</v>
      </c>
      <c r="AF290" s="54" t="s">
        <v>262</v>
      </c>
      <c r="AG290" s="54" t="s">
        <v>262</v>
      </c>
      <c r="AH290" s="54" t="s">
        <v>262</v>
      </c>
      <c r="AI290" s="54" t="s">
        <v>262</v>
      </c>
      <c r="AJ290" s="54" t="s">
        <v>280</v>
      </c>
    </row>
    <row r="291" spans="1:36" ht="128.25" hidden="1" x14ac:dyDescent="0.2">
      <c r="B291" s="54" t="s">
        <v>201</v>
      </c>
      <c r="C291" s="72" t="s">
        <v>284</v>
      </c>
      <c r="D291" s="54" t="s">
        <v>476</v>
      </c>
      <c r="E291" s="54" t="s">
        <v>390</v>
      </c>
      <c r="F291" s="54" t="s">
        <v>360</v>
      </c>
      <c r="G291" s="54" t="s">
        <v>262</v>
      </c>
      <c r="H291" s="54" t="s">
        <v>262</v>
      </c>
      <c r="I291" s="54" t="s">
        <v>262</v>
      </c>
      <c r="J291" s="54" t="s">
        <v>262</v>
      </c>
      <c r="K291" s="54" t="s">
        <v>556</v>
      </c>
      <c r="L291" s="54" t="s">
        <v>557</v>
      </c>
      <c r="M291" s="64" t="s">
        <v>558</v>
      </c>
      <c r="N291" s="54" t="s">
        <v>554</v>
      </c>
      <c r="O291" s="54" t="s">
        <v>1317</v>
      </c>
      <c r="P291" s="54" t="s">
        <v>133</v>
      </c>
      <c r="Q291" s="65">
        <v>45323</v>
      </c>
      <c r="R291" s="65">
        <v>45350</v>
      </c>
      <c r="S291" s="65" t="s">
        <v>224</v>
      </c>
      <c r="T291" s="57"/>
      <c r="U291" s="54"/>
      <c r="V291" s="71">
        <v>0.4</v>
      </c>
      <c r="W291" s="54" t="s">
        <v>319</v>
      </c>
      <c r="X291" s="54" t="s">
        <v>1360</v>
      </c>
      <c r="Y291" s="54" t="s">
        <v>1370</v>
      </c>
      <c r="Z291" s="54" t="s">
        <v>262</v>
      </c>
      <c r="AA291" s="54" t="s">
        <v>262</v>
      </c>
      <c r="AB291" s="54" t="s">
        <v>1240</v>
      </c>
      <c r="AC291" s="54" t="s">
        <v>262</v>
      </c>
      <c r="AD291" s="54" t="s">
        <v>262</v>
      </c>
      <c r="AE291" s="54" t="s">
        <v>262</v>
      </c>
      <c r="AF291" s="54" t="s">
        <v>262</v>
      </c>
      <c r="AG291" s="54" t="s">
        <v>262</v>
      </c>
      <c r="AH291" s="54" t="s">
        <v>262</v>
      </c>
      <c r="AI291" s="54" t="s">
        <v>262</v>
      </c>
      <c r="AJ291" s="54" t="s">
        <v>280</v>
      </c>
    </row>
    <row r="292" spans="1:36" ht="228" hidden="1" x14ac:dyDescent="0.2">
      <c r="B292" s="54" t="s">
        <v>201</v>
      </c>
      <c r="C292" s="72" t="s">
        <v>502</v>
      </c>
      <c r="D292" s="54" t="s">
        <v>479</v>
      </c>
      <c r="E292" s="54" t="s">
        <v>395</v>
      </c>
      <c r="F292" s="54" t="s">
        <v>358</v>
      </c>
      <c r="G292" s="54" t="s">
        <v>350</v>
      </c>
      <c r="H292" s="54" t="s">
        <v>500</v>
      </c>
      <c r="I292" s="54" t="s">
        <v>262</v>
      </c>
      <c r="J292" s="54" t="s">
        <v>262</v>
      </c>
      <c r="K292" s="54" t="s">
        <v>830</v>
      </c>
      <c r="L292" s="54" t="s">
        <v>1593</v>
      </c>
      <c r="M292" s="64" t="s">
        <v>819</v>
      </c>
      <c r="N292" s="54" t="s">
        <v>820</v>
      </c>
      <c r="O292" s="54" t="s">
        <v>1335</v>
      </c>
      <c r="P292" s="54" t="s">
        <v>99</v>
      </c>
      <c r="Q292" s="65">
        <v>45323</v>
      </c>
      <c r="R292" s="65">
        <v>45473</v>
      </c>
      <c r="S292" s="65" t="s">
        <v>612</v>
      </c>
      <c r="T292" s="58"/>
      <c r="U292" s="54"/>
      <c r="V292" s="54">
        <v>33</v>
      </c>
      <c r="W292" s="54" t="s">
        <v>311</v>
      </c>
      <c r="X292" s="54" t="s">
        <v>262</v>
      </c>
      <c r="Y292" s="54" t="s">
        <v>262</v>
      </c>
      <c r="Z292" s="54" t="s">
        <v>262</v>
      </c>
      <c r="AA292" s="54" t="s">
        <v>262</v>
      </c>
      <c r="AB292" s="54" t="s">
        <v>1354</v>
      </c>
      <c r="AC292" s="54" t="s">
        <v>262</v>
      </c>
      <c r="AD292" s="54" t="s">
        <v>262</v>
      </c>
      <c r="AE292" s="54" t="s">
        <v>262</v>
      </c>
      <c r="AF292" s="54" t="s">
        <v>262</v>
      </c>
      <c r="AG292" s="54" t="s">
        <v>262</v>
      </c>
      <c r="AH292" s="54" t="s">
        <v>262</v>
      </c>
      <c r="AI292" s="54" t="s">
        <v>262</v>
      </c>
      <c r="AJ292" s="54" t="s">
        <v>226</v>
      </c>
    </row>
    <row r="293" spans="1:36" ht="171" hidden="1" x14ac:dyDescent="0.2">
      <c r="B293" s="54" t="s">
        <v>201</v>
      </c>
      <c r="C293" s="72" t="s">
        <v>502</v>
      </c>
      <c r="D293" s="54" t="s">
        <v>479</v>
      </c>
      <c r="E293" s="54" t="s">
        <v>395</v>
      </c>
      <c r="F293" s="54" t="s">
        <v>358</v>
      </c>
      <c r="G293" s="54" t="s">
        <v>350</v>
      </c>
      <c r="H293" s="54" t="s">
        <v>500</v>
      </c>
      <c r="I293" s="54" t="s">
        <v>262</v>
      </c>
      <c r="J293" s="54" t="s">
        <v>262</v>
      </c>
      <c r="K293" s="54" t="s">
        <v>831</v>
      </c>
      <c r="L293" s="54" t="s">
        <v>1594</v>
      </c>
      <c r="M293" s="64" t="s">
        <v>821</v>
      </c>
      <c r="N293" s="54" t="s">
        <v>820</v>
      </c>
      <c r="O293" s="54" t="s">
        <v>1334</v>
      </c>
      <c r="P293" s="54" t="s">
        <v>99</v>
      </c>
      <c r="Q293" s="65">
        <v>45323</v>
      </c>
      <c r="R293" s="65">
        <v>45442</v>
      </c>
      <c r="S293" s="65" t="s">
        <v>612</v>
      </c>
      <c r="T293" s="58"/>
      <c r="U293" s="54"/>
      <c r="V293" s="54">
        <v>33</v>
      </c>
      <c r="W293" s="54" t="s">
        <v>1370</v>
      </c>
      <c r="X293" s="54" t="s">
        <v>262</v>
      </c>
      <c r="Y293" s="54" t="s">
        <v>262</v>
      </c>
      <c r="Z293" s="54" t="s">
        <v>262</v>
      </c>
      <c r="AA293" s="54" t="s">
        <v>262</v>
      </c>
      <c r="AB293" s="54" t="s">
        <v>1354</v>
      </c>
      <c r="AC293" s="54" t="s">
        <v>1357</v>
      </c>
      <c r="AD293" s="54" t="s">
        <v>262</v>
      </c>
      <c r="AE293" s="54" t="s">
        <v>262</v>
      </c>
      <c r="AF293" s="54" t="s">
        <v>262</v>
      </c>
      <c r="AG293" s="54" t="s">
        <v>262</v>
      </c>
      <c r="AH293" s="54" t="s">
        <v>262</v>
      </c>
      <c r="AI293" s="54" t="s">
        <v>262</v>
      </c>
      <c r="AJ293" s="54" t="s">
        <v>247</v>
      </c>
    </row>
    <row r="294" spans="1:36" ht="171" hidden="1" x14ac:dyDescent="0.2">
      <c r="B294" s="54" t="s">
        <v>201</v>
      </c>
      <c r="C294" s="72" t="s">
        <v>502</v>
      </c>
      <c r="D294" s="54" t="s">
        <v>479</v>
      </c>
      <c r="E294" s="54" t="s">
        <v>395</v>
      </c>
      <c r="F294" s="54" t="s">
        <v>358</v>
      </c>
      <c r="G294" s="54" t="s">
        <v>350</v>
      </c>
      <c r="H294" s="54" t="s">
        <v>500</v>
      </c>
      <c r="I294" s="54" t="s">
        <v>262</v>
      </c>
      <c r="J294" s="54" t="s">
        <v>262</v>
      </c>
      <c r="K294" s="54" t="s">
        <v>1595</v>
      </c>
      <c r="L294" s="54" t="s">
        <v>1596</v>
      </c>
      <c r="M294" s="64" t="s">
        <v>822</v>
      </c>
      <c r="N294" s="54" t="s">
        <v>815</v>
      </c>
      <c r="O294" s="54" t="s">
        <v>1324</v>
      </c>
      <c r="P294" s="54" t="s">
        <v>99</v>
      </c>
      <c r="Q294" s="65">
        <v>45306</v>
      </c>
      <c r="R294" s="65">
        <v>45641</v>
      </c>
      <c r="S294" s="65" t="s">
        <v>612</v>
      </c>
      <c r="T294" s="58"/>
      <c r="U294" s="54"/>
      <c r="V294" s="54">
        <v>33</v>
      </c>
      <c r="W294" s="54" t="s">
        <v>1370</v>
      </c>
      <c r="X294" s="54" t="s">
        <v>1357</v>
      </c>
      <c r="Y294" s="54" t="s">
        <v>262</v>
      </c>
      <c r="Z294" s="54" t="s">
        <v>262</v>
      </c>
      <c r="AA294" s="54" t="s">
        <v>262</v>
      </c>
      <c r="AB294" s="54" t="s">
        <v>1354</v>
      </c>
      <c r="AC294" s="54" t="s">
        <v>1357</v>
      </c>
      <c r="AD294" s="54" t="s">
        <v>262</v>
      </c>
      <c r="AE294" s="54" t="s">
        <v>262</v>
      </c>
      <c r="AF294" s="54" t="s">
        <v>262</v>
      </c>
      <c r="AG294" s="54" t="s">
        <v>262</v>
      </c>
      <c r="AH294" s="54" t="s">
        <v>262</v>
      </c>
      <c r="AI294" s="54" t="s">
        <v>262</v>
      </c>
      <c r="AJ294" s="54" t="s">
        <v>247</v>
      </c>
    </row>
    <row r="295" spans="1:36" ht="171" hidden="1" x14ac:dyDescent="0.2">
      <c r="B295" s="54" t="s">
        <v>201</v>
      </c>
      <c r="C295" s="72" t="s">
        <v>502</v>
      </c>
      <c r="D295" s="54" t="s">
        <v>479</v>
      </c>
      <c r="E295" s="54" t="s">
        <v>395</v>
      </c>
      <c r="F295" s="54" t="s">
        <v>358</v>
      </c>
      <c r="G295" s="54" t="s">
        <v>350</v>
      </c>
      <c r="H295" s="54" t="s">
        <v>500</v>
      </c>
      <c r="I295" s="54" t="s">
        <v>262</v>
      </c>
      <c r="J295" s="54" t="s">
        <v>262</v>
      </c>
      <c r="K295" s="54" t="s">
        <v>989</v>
      </c>
      <c r="L295" s="54" t="s">
        <v>990</v>
      </c>
      <c r="M295" s="64" t="s">
        <v>991</v>
      </c>
      <c r="N295" s="54" t="s">
        <v>1254</v>
      </c>
      <c r="O295" s="54"/>
      <c r="P295" s="54" t="s">
        <v>1221</v>
      </c>
      <c r="Q295" s="65">
        <v>45352</v>
      </c>
      <c r="R295" s="65">
        <v>45641</v>
      </c>
      <c r="S295" s="65" t="s">
        <v>612</v>
      </c>
      <c r="T295" s="54"/>
      <c r="U295" s="54"/>
      <c r="V295" s="54">
        <v>100</v>
      </c>
      <c r="W295" s="54" t="s">
        <v>311</v>
      </c>
      <c r="X295" s="54" t="s">
        <v>262</v>
      </c>
      <c r="Y295" s="54" t="s">
        <v>262</v>
      </c>
      <c r="Z295" s="54" t="s">
        <v>262</v>
      </c>
      <c r="AA295" s="54" t="s">
        <v>262</v>
      </c>
      <c r="AB295" s="54" t="s">
        <v>1354</v>
      </c>
      <c r="AC295" s="54"/>
      <c r="AD295" s="54" t="s">
        <v>262</v>
      </c>
      <c r="AE295" s="54" t="s">
        <v>262</v>
      </c>
      <c r="AF295" s="54" t="s">
        <v>262</v>
      </c>
      <c r="AG295" s="54" t="s">
        <v>262</v>
      </c>
      <c r="AH295" s="54" t="s">
        <v>262</v>
      </c>
      <c r="AI295" s="54" t="s">
        <v>262</v>
      </c>
      <c r="AJ295" s="54" t="s">
        <v>215</v>
      </c>
    </row>
    <row r="296" spans="1:36" ht="171" hidden="1" x14ac:dyDescent="0.2">
      <c r="B296" s="30" t="s">
        <v>201</v>
      </c>
      <c r="C296" s="30" t="s">
        <v>502</v>
      </c>
      <c r="D296" s="30" t="s">
        <v>479</v>
      </c>
      <c r="E296" s="30" t="s">
        <v>395</v>
      </c>
      <c r="F296" s="54" t="s">
        <v>358</v>
      </c>
      <c r="G296" s="30" t="s">
        <v>350</v>
      </c>
      <c r="H296" s="30" t="s">
        <v>349</v>
      </c>
      <c r="I296" s="30" t="s">
        <v>262</v>
      </c>
      <c r="J296" s="54" t="s">
        <v>262</v>
      </c>
      <c r="K296" s="30" t="s">
        <v>1446</v>
      </c>
      <c r="L296" s="95" t="s">
        <v>1405</v>
      </c>
      <c r="M296" s="30" t="s">
        <v>1406</v>
      </c>
      <c r="N296" s="30" t="s">
        <v>1407</v>
      </c>
      <c r="O296" s="30"/>
      <c r="P296" s="94" t="s">
        <v>235</v>
      </c>
      <c r="Q296" s="94">
        <v>45352</v>
      </c>
      <c r="R296" s="94">
        <v>45519</v>
      </c>
      <c r="S296" s="94" t="s">
        <v>1221</v>
      </c>
      <c r="T296" s="54"/>
      <c r="U296" s="54"/>
      <c r="V296" s="54"/>
      <c r="W296" s="30" t="s">
        <v>302</v>
      </c>
      <c r="X296" s="30" t="s">
        <v>303</v>
      </c>
      <c r="Y296" s="30" t="s">
        <v>1360</v>
      </c>
      <c r="Z296" s="54" t="s">
        <v>262</v>
      </c>
      <c r="AA296" s="54" t="s">
        <v>262</v>
      </c>
      <c r="AB296" s="54" t="s">
        <v>1354</v>
      </c>
      <c r="AC296" s="30" t="s">
        <v>322</v>
      </c>
      <c r="AD296" s="54" t="s">
        <v>262</v>
      </c>
      <c r="AE296" s="54" t="s">
        <v>262</v>
      </c>
      <c r="AF296" s="54" t="s">
        <v>262</v>
      </c>
      <c r="AG296" s="54" t="s">
        <v>262</v>
      </c>
      <c r="AH296" s="54" t="s">
        <v>262</v>
      </c>
      <c r="AI296" s="54" t="s">
        <v>262</v>
      </c>
      <c r="AJ296" s="30" t="s">
        <v>274</v>
      </c>
    </row>
    <row r="297" spans="1:36" ht="171" hidden="1" x14ac:dyDescent="0.2">
      <c r="B297" s="30" t="s">
        <v>201</v>
      </c>
      <c r="C297" s="30" t="s">
        <v>502</v>
      </c>
      <c r="D297" s="30" t="s">
        <v>479</v>
      </c>
      <c r="E297" s="30" t="s">
        <v>395</v>
      </c>
      <c r="F297" s="54" t="s">
        <v>358</v>
      </c>
      <c r="G297" s="30" t="s">
        <v>350</v>
      </c>
      <c r="H297" s="30" t="s">
        <v>349</v>
      </c>
      <c r="I297" s="30" t="s">
        <v>262</v>
      </c>
      <c r="J297" s="54" t="s">
        <v>262</v>
      </c>
      <c r="K297" s="30" t="s">
        <v>1447</v>
      </c>
      <c r="L297" s="95" t="s">
        <v>1408</v>
      </c>
      <c r="M297" s="30" t="s">
        <v>1409</v>
      </c>
      <c r="N297" s="30" t="s">
        <v>1410</v>
      </c>
      <c r="O297" s="30"/>
      <c r="P297" s="94" t="s">
        <v>235</v>
      </c>
      <c r="Q297" s="94">
        <v>45352</v>
      </c>
      <c r="R297" s="94">
        <v>45519</v>
      </c>
      <c r="S297" s="94" t="s">
        <v>1221</v>
      </c>
      <c r="T297" s="54"/>
      <c r="U297" s="54"/>
      <c r="V297" s="54"/>
      <c r="W297" s="30" t="s">
        <v>302</v>
      </c>
      <c r="X297" s="30" t="s">
        <v>303</v>
      </c>
      <c r="Y297" s="30" t="s">
        <v>1360</v>
      </c>
      <c r="Z297" s="54" t="s">
        <v>262</v>
      </c>
      <c r="AA297" s="54" t="s">
        <v>262</v>
      </c>
      <c r="AB297" s="54" t="s">
        <v>1354</v>
      </c>
      <c r="AC297" s="30" t="s">
        <v>322</v>
      </c>
      <c r="AD297" s="54" t="s">
        <v>262</v>
      </c>
      <c r="AE297" s="54" t="s">
        <v>262</v>
      </c>
      <c r="AF297" s="54" t="s">
        <v>262</v>
      </c>
      <c r="AG297" s="54" t="s">
        <v>262</v>
      </c>
      <c r="AH297" s="54" t="s">
        <v>262</v>
      </c>
      <c r="AI297" s="54" t="s">
        <v>262</v>
      </c>
      <c r="AJ297" s="30" t="s">
        <v>274</v>
      </c>
    </row>
    <row r="298" spans="1:36" ht="171" hidden="1" x14ac:dyDescent="0.2">
      <c r="B298" s="30" t="s">
        <v>201</v>
      </c>
      <c r="C298" s="30" t="s">
        <v>502</v>
      </c>
      <c r="D298" s="30" t="s">
        <v>479</v>
      </c>
      <c r="E298" s="30" t="s">
        <v>395</v>
      </c>
      <c r="F298" s="54" t="s">
        <v>358</v>
      </c>
      <c r="G298" s="30" t="s">
        <v>350</v>
      </c>
      <c r="H298" s="30" t="s">
        <v>349</v>
      </c>
      <c r="I298" s="30" t="s">
        <v>262</v>
      </c>
      <c r="J298" s="54" t="s">
        <v>262</v>
      </c>
      <c r="K298" s="30" t="s">
        <v>1448</v>
      </c>
      <c r="L298" s="95" t="s">
        <v>1411</v>
      </c>
      <c r="M298" s="30" t="s">
        <v>1412</v>
      </c>
      <c r="N298" s="30" t="s">
        <v>1413</v>
      </c>
      <c r="O298" s="30"/>
      <c r="P298" s="94" t="s">
        <v>235</v>
      </c>
      <c r="Q298" s="94">
        <v>45352</v>
      </c>
      <c r="R298" s="94">
        <v>45519</v>
      </c>
      <c r="S298" s="94" t="s">
        <v>1221</v>
      </c>
      <c r="T298" s="54"/>
      <c r="U298" s="54"/>
      <c r="V298" s="54"/>
      <c r="W298" s="30" t="s">
        <v>302</v>
      </c>
      <c r="X298" s="30" t="s">
        <v>303</v>
      </c>
      <c r="Y298" s="30" t="s">
        <v>1360</v>
      </c>
      <c r="Z298" s="54" t="s">
        <v>262</v>
      </c>
      <c r="AA298" s="54" t="s">
        <v>262</v>
      </c>
      <c r="AB298" s="54" t="s">
        <v>1354</v>
      </c>
      <c r="AC298" s="30" t="s">
        <v>322</v>
      </c>
      <c r="AD298" s="54" t="s">
        <v>262</v>
      </c>
      <c r="AE298" s="54" t="s">
        <v>262</v>
      </c>
      <c r="AF298" s="54" t="s">
        <v>262</v>
      </c>
      <c r="AG298" s="54" t="s">
        <v>262</v>
      </c>
      <c r="AH298" s="54" t="s">
        <v>262</v>
      </c>
      <c r="AI298" s="54" t="s">
        <v>262</v>
      </c>
      <c r="AJ298" s="30" t="s">
        <v>274</v>
      </c>
    </row>
    <row r="299" spans="1:36" ht="171" hidden="1" x14ac:dyDescent="0.2">
      <c r="B299" s="30" t="s">
        <v>201</v>
      </c>
      <c r="C299" s="30" t="s">
        <v>502</v>
      </c>
      <c r="D299" s="30" t="s">
        <v>479</v>
      </c>
      <c r="E299" s="30" t="s">
        <v>395</v>
      </c>
      <c r="F299" s="54" t="s">
        <v>358</v>
      </c>
      <c r="G299" s="30" t="s">
        <v>350</v>
      </c>
      <c r="H299" s="30" t="s">
        <v>349</v>
      </c>
      <c r="I299" s="30" t="s">
        <v>262</v>
      </c>
      <c r="J299" s="54" t="s">
        <v>262</v>
      </c>
      <c r="K299" s="30" t="s">
        <v>1449</v>
      </c>
      <c r="L299" s="95" t="s">
        <v>1597</v>
      </c>
      <c r="M299" s="30" t="s">
        <v>1414</v>
      </c>
      <c r="N299" s="30" t="s">
        <v>1415</v>
      </c>
      <c r="O299" s="30"/>
      <c r="P299" s="94" t="s">
        <v>235</v>
      </c>
      <c r="Q299" s="94">
        <v>45352</v>
      </c>
      <c r="R299" s="94">
        <v>45519</v>
      </c>
      <c r="S299" s="94" t="s">
        <v>1221</v>
      </c>
      <c r="T299" s="54"/>
      <c r="U299" s="54"/>
      <c r="V299" s="54"/>
      <c r="W299" s="30" t="s">
        <v>302</v>
      </c>
      <c r="X299" s="30" t="s">
        <v>303</v>
      </c>
      <c r="Y299" s="30" t="s">
        <v>1360</v>
      </c>
      <c r="Z299" s="54" t="s">
        <v>262</v>
      </c>
      <c r="AA299" s="54" t="s">
        <v>262</v>
      </c>
      <c r="AB299" s="54" t="s">
        <v>1354</v>
      </c>
      <c r="AC299" s="30" t="s">
        <v>322</v>
      </c>
      <c r="AD299" s="54" t="s">
        <v>262</v>
      </c>
      <c r="AE299" s="54" t="s">
        <v>262</v>
      </c>
      <c r="AF299" s="54" t="s">
        <v>262</v>
      </c>
      <c r="AG299" s="54" t="s">
        <v>262</v>
      </c>
      <c r="AH299" s="54" t="s">
        <v>262</v>
      </c>
      <c r="AI299" s="54" t="s">
        <v>262</v>
      </c>
      <c r="AJ299" s="30" t="s">
        <v>275</v>
      </c>
    </row>
    <row r="300" spans="1:36" ht="171" hidden="1" x14ac:dyDescent="0.2">
      <c r="B300" s="30" t="s">
        <v>201</v>
      </c>
      <c r="C300" s="30" t="s">
        <v>502</v>
      </c>
      <c r="D300" s="30" t="s">
        <v>479</v>
      </c>
      <c r="E300" s="30" t="s">
        <v>395</v>
      </c>
      <c r="F300" s="54" t="s">
        <v>358</v>
      </c>
      <c r="G300" s="30" t="s">
        <v>350</v>
      </c>
      <c r="H300" s="30" t="s">
        <v>349</v>
      </c>
      <c r="I300" s="30" t="s">
        <v>262</v>
      </c>
      <c r="J300" s="54" t="s">
        <v>262</v>
      </c>
      <c r="K300" s="30" t="s">
        <v>1450</v>
      </c>
      <c r="L300" s="95" t="s">
        <v>1416</v>
      </c>
      <c r="M300" s="30" t="s">
        <v>1417</v>
      </c>
      <c r="N300" s="30" t="s">
        <v>1407</v>
      </c>
      <c r="O300" s="30"/>
      <c r="P300" s="94" t="s">
        <v>235</v>
      </c>
      <c r="Q300" s="94">
        <v>45397</v>
      </c>
      <c r="R300" s="94">
        <v>45565</v>
      </c>
      <c r="S300" s="94" t="s">
        <v>1221</v>
      </c>
      <c r="T300" s="54"/>
      <c r="U300" s="54"/>
      <c r="V300" s="54"/>
      <c r="W300" s="30" t="s">
        <v>303</v>
      </c>
      <c r="X300" s="30" t="s">
        <v>1360</v>
      </c>
      <c r="Y300" s="54" t="s">
        <v>262</v>
      </c>
      <c r="Z300" s="54" t="s">
        <v>262</v>
      </c>
      <c r="AA300" s="54" t="s">
        <v>262</v>
      </c>
      <c r="AB300" s="54" t="s">
        <v>1354</v>
      </c>
      <c r="AC300" s="30" t="s">
        <v>322</v>
      </c>
      <c r="AD300" s="54" t="s">
        <v>262</v>
      </c>
      <c r="AE300" s="54" t="s">
        <v>262</v>
      </c>
      <c r="AF300" s="54" t="s">
        <v>262</v>
      </c>
      <c r="AG300" s="54" t="s">
        <v>262</v>
      </c>
      <c r="AH300" s="54" t="s">
        <v>262</v>
      </c>
      <c r="AI300" s="54" t="s">
        <v>262</v>
      </c>
      <c r="AJ300" s="30" t="s">
        <v>274</v>
      </c>
    </row>
    <row r="301" spans="1:36" ht="171" hidden="1" x14ac:dyDescent="0.2">
      <c r="B301" s="30" t="s">
        <v>201</v>
      </c>
      <c r="C301" s="30" t="s">
        <v>502</v>
      </c>
      <c r="D301" s="30" t="s">
        <v>479</v>
      </c>
      <c r="E301" s="30" t="s">
        <v>395</v>
      </c>
      <c r="F301" s="54" t="s">
        <v>358</v>
      </c>
      <c r="G301" s="30" t="s">
        <v>350</v>
      </c>
      <c r="H301" s="30" t="s">
        <v>349</v>
      </c>
      <c r="I301" s="30" t="s">
        <v>262</v>
      </c>
      <c r="J301" s="54" t="s">
        <v>262</v>
      </c>
      <c r="K301" s="30" t="s">
        <v>1452</v>
      </c>
      <c r="L301" s="95" t="s">
        <v>1418</v>
      </c>
      <c r="M301" s="30" t="s">
        <v>1419</v>
      </c>
      <c r="N301" s="30" t="s">
        <v>1410</v>
      </c>
      <c r="O301" s="30"/>
      <c r="P301" s="94" t="s">
        <v>235</v>
      </c>
      <c r="Q301" s="94">
        <v>45397</v>
      </c>
      <c r="R301" s="94">
        <v>45565</v>
      </c>
      <c r="S301" s="94" t="s">
        <v>1221</v>
      </c>
      <c r="T301" s="54"/>
      <c r="U301" s="54"/>
      <c r="V301" s="54"/>
      <c r="W301" s="30" t="s">
        <v>303</v>
      </c>
      <c r="X301" s="30" t="s">
        <v>1360</v>
      </c>
      <c r="Y301" s="54" t="s">
        <v>262</v>
      </c>
      <c r="Z301" s="54" t="s">
        <v>262</v>
      </c>
      <c r="AA301" s="54" t="s">
        <v>262</v>
      </c>
      <c r="AB301" s="54" t="s">
        <v>1354</v>
      </c>
      <c r="AC301" s="30" t="s">
        <v>322</v>
      </c>
      <c r="AD301" s="54" t="s">
        <v>262</v>
      </c>
      <c r="AE301" s="54" t="s">
        <v>262</v>
      </c>
      <c r="AF301" s="54" t="s">
        <v>262</v>
      </c>
      <c r="AG301" s="54" t="s">
        <v>262</v>
      </c>
      <c r="AH301" s="54" t="s">
        <v>262</v>
      </c>
      <c r="AI301" s="54" t="s">
        <v>262</v>
      </c>
      <c r="AJ301" s="30" t="s">
        <v>274</v>
      </c>
    </row>
    <row r="302" spans="1:36" ht="171" hidden="1" x14ac:dyDescent="0.2">
      <c r="B302" s="30" t="s">
        <v>201</v>
      </c>
      <c r="C302" s="30" t="s">
        <v>502</v>
      </c>
      <c r="D302" s="30" t="s">
        <v>479</v>
      </c>
      <c r="E302" s="30" t="s">
        <v>395</v>
      </c>
      <c r="F302" s="54" t="s">
        <v>358</v>
      </c>
      <c r="G302" s="30" t="s">
        <v>350</v>
      </c>
      <c r="H302" s="30" t="s">
        <v>349</v>
      </c>
      <c r="I302" s="30" t="s">
        <v>262</v>
      </c>
      <c r="J302" s="54" t="s">
        <v>262</v>
      </c>
      <c r="K302" s="30" t="s">
        <v>1453</v>
      </c>
      <c r="L302" s="95" t="s">
        <v>1420</v>
      </c>
      <c r="M302" s="30" t="s">
        <v>1421</v>
      </c>
      <c r="N302" s="30" t="s">
        <v>1413</v>
      </c>
      <c r="O302" s="30"/>
      <c r="P302" s="94" t="s">
        <v>235</v>
      </c>
      <c r="Q302" s="94">
        <v>45397</v>
      </c>
      <c r="R302" s="94">
        <v>45565</v>
      </c>
      <c r="S302" s="94" t="s">
        <v>1221</v>
      </c>
      <c r="T302" s="54"/>
      <c r="U302" s="54"/>
      <c r="V302" s="54"/>
      <c r="W302" s="30" t="s">
        <v>303</v>
      </c>
      <c r="X302" s="30" t="s">
        <v>1360</v>
      </c>
      <c r="Y302" s="54" t="s">
        <v>262</v>
      </c>
      <c r="Z302" s="54" t="s">
        <v>262</v>
      </c>
      <c r="AA302" s="54" t="s">
        <v>262</v>
      </c>
      <c r="AB302" s="54" t="s">
        <v>1354</v>
      </c>
      <c r="AC302" s="30" t="s">
        <v>322</v>
      </c>
      <c r="AD302" s="54" t="s">
        <v>262</v>
      </c>
      <c r="AE302" s="54" t="s">
        <v>262</v>
      </c>
      <c r="AF302" s="54" t="s">
        <v>262</v>
      </c>
      <c r="AG302" s="54" t="s">
        <v>262</v>
      </c>
      <c r="AH302" s="54" t="s">
        <v>262</v>
      </c>
      <c r="AI302" s="54" t="s">
        <v>262</v>
      </c>
      <c r="AJ302" s="30" t="s">
        <v>274</v>
      </c>
    </row>
    <row r="303" spans="1:36" ht="171" hidden="1" x14ac:dyDescent="0.2">
      <c r="B303" s="30" t="s">
        <v>201</v>
      </c>
      <c r="C303" s="30" t="s">
        <v>502</v>
      </c>
      <c r="D303" s="30" t="s">
        <v>479</v>
      </c>
      <c r="E303" s="30" t="s">
        <v>395</v>
      </c>
      <c r="F303" s="54" t="s">
        <v>358</v>
      </c>
      <c r="G303" s="30" t="s">
        <v>350</v>
      </c>
      <c r="H303" s="30" t="s">
        <v>349</v>
      </c>
      <c r="I303" s="30" t="s">
        <v>262</v>
      </c>
      <c r="J303" s="54" t="s">
        <v>262</v>
      </c>
      <c r="K303" s="30" t="s">
        <v>1451</v>
      </c>
      <c r="L303" s="95" t="s">
        <v>1598</v>
      </c>
      <c r="M303" s="30" t="s">
        <v>1422</v>
      </c>
      <c r="N303" s="30" t="s">
        <v>1415</v>
      </c>
      <c r="O303" s="30"/>
      <c r="P303" s="94" t="s">
        <v>235</v>
      </c>
      <c r="Q303" s="94">
        <v>45397</v>
      </c>
      <c r="R303" s="94">
        <v>45565</v>
      </c>
      <c r="S303" s="94" t="s">
        <v>1221</v>
      </c>
      <c r="T303" s="54"/>
      <c r="U303" s="54"/>
      <c r="V303" s="54"/>
      <c r="W303" s="30" t="s">
        <v>303</v>
      </c>
      <c r="X303" s="30" t="s">
        <v>1360</v>
      </c>
      <c r="Y303" s="54" t="s">
        <v>262</v>
      </c>
      <c r="Z303" s="54" t="s">
        <v>262</v>
      </c>
      <c r="AA303" s="54" t="s">
        <v>262</v>
      </c>
      <c r="AB303" s="54" t="s">
        <v>1354</v>
      </c>
      <c r="AC303" s="30" t="s">
        <v>322</v>
      </c>
      <c r="AD303" s="54" t="s">
        <v>262</v>
      </c>
      <c r="AE303" s="54" t="s">
        <v>262</v>
      </c>
      <c r="AF303" s="54" t="s">
        <v>262</v>
      </c>
      <c r="AG303" s="54" t="s">
        <v>262</v>
      </c>
      <c r="AH303" s="54" t="s">
        <v>262</v>
      </c>
      <c r="AI303" s="54" t="s">
        <v>262</v>
      </c>
      <c r="AJ303" s="30" t="s">
        <v>275</v>
      </c>
    </row>
    <row r="304" spans="1:36" ht="171" hidden="1" x14ac:dyDescent="0.2">
      <c r="B304" s="30" t="s">
        <v>201</v>
      </c>
      <c r="C304" s="30" t="s">
        <v>502</v>
      </c>
      <c r="D304" s="30" t="s">
        <v>479</v>
      </c>
      <c r="E304" s="30" t="s">
        <v>395</v>
      </c>
      <c r="F304" s="54" t="s">
        <v>358</v>
      </c>
      <c r="G304" s="30" t="s">
        <v>350</v>
      </c>
      <c r="H304" s="30" t="s">
        <v>349</v>
      </c>
      <c r="I304" s="30" t="s">
        <v>262</v>
      </c>
      <c r="J304" s="54" t="s">
        <v>262</v>
      </c>
      <c r="K304" s="30" t="s">
        <v>1454</v>
      </c>
      <c r="L304" s="95" t="s">
        <v>1599</v>
      </c>
      <c r="M304" s="30" t="s">
        <v>1423</v>
      </c>
      <c r="N304" s="30" t="s">
        <v>1407</v>
      </c>
      <c r="O304" s="30"/>
      <c r="P304" s="94" t="s">
        <v>235</v>
      </c>
      <c r="Q304" s="94">
        <v>45458</v>
      </c>
      <c r="R304" s="94">
        <v>45626</v>
      </c>
      <c r="S304" s="94" t="s">
        <v>1458</v>
      </c>
      <c r="T304" s="54"/>
      <c r="U304" s="54"/>
      <c r="V304" s="54"/>
      <c r="W304" s="30" t="s">
        <v>303</v>
      </c>
      <c r="X304" s="30" t="s">
        <v>1360</v>
      </c>
      <c r="Y304" s="54" t="s">
        <v>262</v>
      </c>
      <c r="Z304" s="54" t="s">
        <v>262</v>
      </c>
      <c r="AA304" s="54" t="s">
        <v>262</v>
      </c>
      <c r="AB304" s="54" t="s">
        <v>1354</v>
      </c>
      <c r="AC304" s="30" t="s">
        <v>322</v>
      </c>
      <c r="AD304" s="54" t="s">
        <v>262</v>
      </c>
      <c r="AE304" s="54" t="s">
        <v>262</v>
      </c>
      <c r="AF304" s="54" t="s">
        <v>262</v>
      </c>
      <c r="AG304" s="54" t="s">
        <v>262</v>
      </c>
      <c r="AH304" s="54" t="s">
        <v>262</v>
      </c>
      <c r="AI304" s="54" t="s">
        <v>262</v>
      </c>
      <c r="AJ304" s="30" t="s">
        <v>274</v>
      </c>
    </row>
    <row r="305" spans="1:36" ht="171" hidden="1" x14ac:dyDescent="0.2">
      <c r="B305" s="30" t="s">
        <v>201</v>
      </c>
      <c r="C305" s="30" t="s">
        <v>502</v>
      </c>
      <c r="D305" s="30" t="s">
        <v>479</v>
      </c>
      <c r="E305" s="30" t="s">
        <v>395</v>
      </c>
      <c r="F305" s="54" t="s">
        <v>358</v>
      </c>
      <c r="G305" s="30" t="s">
        <v>350</v>
      </c>
      <c r="H305" s="30" t="s">
        <v>349</v>
      </c>
      <c r="I305" s="30" t="s">
        <v>262</v>
      </c>
      <c r="J305" s="54" t="s">
        <v>262</v>
      </c>
      <c r="K305" s="30" t="s">
        <v>1455</v>
      </c>
      <c r="L305" s="95" t="s">
        <v>1408</v>
      </c>
      <c r="M305" s="30" t="s">
        <v>1424</v>
      </c>
      <c r="N305" s="30" t="s">
        <v>1410</v>
      </c>
      <c r="O305" s="30"/>
      <c r="P305" s="94" t="s">
        <v>235</v>
      </c>
      <c r="Q305" s="94">
        <v>45458</v>
      </c>
      <c r="R305" s="94">
        <v>45626</v>
      </c>
      <c r="S305" s="94" t="s">
        <v>1458</v>
      </c>
      <c r="T305" s="54"/>
      <c r="U305" s="54"/>
      <c r="V305" s="54"/>
      <c r="W305" s="30" t="s">
        <v>303</v>
      </c>
      <c r="X305" s="30" t="s">
        <v>1360</v>
      </c>
      <c r="Y305" s="54" t="s">
        <v>262</v>
      </c>
      <c r="Z305" s="54" t="s">
        <v>262</v>
      </c>
      <c r="AA305" s="54" t="s">
        <v>262</v>
      </c>
      <c r="AB305" s="54" t="s">
        <v>1354</v>
      </c>
      <c r="AC305" s="30" t="s">
        <v>322</v>
      </c>
      <c r="AD305" s="54" t="s">
        <v>262</v>
      </c>
      <c r="AE305" s="54" t="s">
        <v>262</v>
      </c>
      <c r="AF305" s="54" t="s">
        <v>262</v>
      </c>
      <c r="AG305" s="54" t="s">
        <v>262</v>
      </c>
      <c r="AH305" s="54" t="s">
        <v>262</v>
      </c>
      <c r="AI305" s="54" t="s">
        <v>262</v>
      </c>
      <c r="AJ305" s="30" t="s">
        <v>274</v>
      </c>
    </row>
    <row r="306" spans="1:36" ht="171" hidden="1" x14ac:dyDescent="0.2">
      <c r="B306" s="30" t="s">
        <v>201</v>
      </c>
      <c r="C306" s="30" t="s">
        <v>502</v>
      </c>
      <c r="D306" s="30" t="s">
        <v>479</v>
      </c>
      <c r="E306" s="30" t="s">
        <v>395</v>
      </c>
      <c r="F306" s="54" t="s">
        <v>358</v>
      </c>
      <c r="G306" s="30" t="s">
        <v>350</v>
      </c>
      <c r="H306" s="30" t="s">
        <v>349</v>
      </c>
      <c r="I306" s="30" t="s">
        <v>262</v>
      </c>
      <c r="J306" s="54" t="s">
        <v>262</v>
      </c>
      <c r="K306" s="30" t="s">
        <v>1456</v>
      </c>
      <c r="L306" s="95" t="s">
        <v>1411</v>
      </c>
      <c r="M306" s="30" t="s">
        <v>1425</v>
      </c>
      <c r="N306" s="30" t="s">
        <v>1413</v>
      </c>
      <c r="O306" s="30"/>
      <c r="P306" s="94" t="s">
        <v>235</v>
      </c>
      <c r="Q306" s="94">
        <v>45458</v>
      </c>
      <c r="R306" s="94">
        <v>45626</v>
      </c>
      <c r="S306" s="94" t="s">
        <v>1458</v>
      </c>
      <c r="T306" s="54"/>
      <c r="U306" s="54"/>
      <c r="V306" s="54"/>
      <c r="W306" s="30" t="s">
        <v>303</v>
      </c>
      <c r="X306" s="30" t="s">
        <v>1360</v>
      </c>
      <c r="Y306" s="54" t="s">
        <v>262</v>
      </c>
      <c r="Z306" s="54" t="s">
        <v>262</v>
      </c>
      <c r="AA306" s="54" t="s">
        <v>262</v>
      </c>
      <c r="AB306" s="54" t="s">
        <v>1354</v>
      </c>
      <c r="AC306" s="30" t="s">
        <v>322</v>
      </c>
      <c r="AD306" s="54" t="s">
        <v>262</v>
      </c>
      <c r="AE306" s="54" t="s">
        <v>262</v>
      </c>
      <c r="AF306" s="54" t="s">
        <v>262</v>
      </c>
      <c r="AG306" s="54" t="s">
        <v>262</v>
      </c>
      <c r="AH306" s="54" t="s">
        <v>262</v>
      </c>
      <c r="AI306" s="54" t="s">
        <v>262</v>
      </c>
      <c r="AJ306" s="30" t="s">
        <v>274</v>
      </c>
    </row>
    <row r="307" spans="1:36" ht="171" hidden="1" x14ac:dyDescent="0.2">
      <c r="B307" s="30" t="s">
        <v>201</v>
      </c>
      <c r="C307" s="30" t="s">
        <v>502</v>
      </c>
      <c r="D307" s="30" t="s">
        <v>479</v>
      </c>
      <c r="E307" s="30" t="s">
        <v>395</v>
      </c>
      <c r="F307" s="54" t="s">
        <v>358</v>
      </c>
      <c r="G307" s="30" t="s">
        <v>350</v>
      </c>
      <c r="H307" s="30" t="s">
        <v>349</v>
      </c>
      <c r="I307" s="30" t="s">
        <v>262</v>
      </c>
      <c r="J307" s="54" t="s">
        <v>262</v>
      </c>
      <c r="K307" s="30" t="s">
        <v>1457</v>
      </c>
      <c r="L307" s="30" t="s">
        <v>1597</v>
      </c>
      <c r="M307" s="30" t="s">
        <v>1426</v>
      </c>
      <c r="N307" s="30" t="s">
        <v>1415</v>
      </c>
      <c r="O307" s="30"/>
      <c r="P307" s="94" t="s">
        <v>235</v>
      </c>
      <c r="Q307" s="94">
        <v>45458</v>
      </c>
      <c r="R307" s="94">
        <v>45626</v>
      </c>
      <c r="S307" s="94" t="s">
        <v>1458</v>
      </c>
      <c r="T307" s="54"/>
      <c r="U307" s="54"/>
      <c r="V307" s="54"/>
      <c r="W307" s="30" t="s">
        <v>303</v>
      </c>
      <c r="X307" s="30" t="s">
        <v>1360</v>
      </c>
      <c r="Y307" s="54" t="s">
        <v>262</v>
      </c>
      <c r="Z307" s="54" t="s">
        <v>262</v>
      </c>
      <c r="AA307" s="54" t="s">
        <v>262</v>
      </c>
      <c r="AB307" s="54" t="s">
        <v>1354</v>
      </c>
      <c r="AC307" s="30" t="s">
        <v>322</v>
      </c>
      <c r="AD307" s="54" t="s">
        <v>262</v>
      </c>
      <c r="AE307" s="54" t="s">
        <v>262</v>
      </c>
      <c r="AF307" s="54" t="s">
        <v>262</v>
      </c>
      <c r="AG307" s="54" t="s">
        <v>262</v>
      </c>
      <c r="AH307" s="54" t="s">
        <v>262</v>
      </c>
      <c r="AI307" s="54" t="s">
        <v>262</v>
      </c>
      <c r="AJ307" s="30" t="s">
        <v>275</v>
      </c>
    </row>
    <row r="308" spans="1:36" s="189" customFormat="1" ht="327.75" x14ac:dyDescent="0.2">
      <c r="A308" s="25"/>
      <c r="B308" s="179" t="s">
        <v>182</v>
      </c>
      <c r="C308" s="180" t="s">
        <v>363</v>
      </c>
      <c r="D308" s="179" t="s">
        <v>497</v>
      </c>
      <c r="E308" s="179" t="s">
        <v>469</v>
      </c>
      <c r="F308" s="179" t="s">
        <v>288</v>
      </c>
      <c r="G308" s="179" t="s">
        <v>262</v>
      </c>
      <c r="H308" s="179" t="s">
        <v>262</v>
      </c>
      <c r="I308" s="179" t="s">
        <v>262</v>
      </c>
      <c r="J308" s="179" t="s">
        <v>262</v>
      </c>
      <c r="K308" s="179" t="s">
        <v>698</v>
      </c>
      <c r="L308" s="179" t="s">
        <v>1600</v>
      </c>
      <c r="M308" s="181" t="s">
        <v>699</v>
      </c>
      <c r="N308" s="179" t="s">
        <v>700</v>
      </c>
      <c r="O308" s="179" t="s">
        <v>1309</v>
      </c>
      <c r="P308" s="179" t="s">
        <v>119</v>
      </c>
      <c r="Q308" s="182">
        <v>45292</v>
      </c>
      <c r="R308" s="182">
        <v>45626</v>
      </c>
      <c r="S308" s="182" t="s">
        <v>224</v>
      </c>
      <c r="T308" s="57" t="s">
        <v>262</v>
      </c>
      <c r="U308" s="179" t="s">
        <v>262</v>
      </c>
      <c r="V308" s="71">
        <v>0.4</v>
      </c>
      <c r="W308" s="179" t="s">
        <v>1361</v>
      </c>
      <c r="X308" s="179" t="s">
        <v>262</v>
      </c>
      <c r="Y308" s="179" t="s">
        <v>262</v>
      </c>
      <c r="Z308" s="179" t="s">
        <v>262</v>
      </c>
      <c r="AA308" s="179" t="s">
        <v>262</v>
      </c>
      <c r="AB308" s="179" t="s">
        <v>325</v>
      </c>
      <c r="AC308" s="179" t="s">
        <v>262</v>
      </c>
      <c r="AD308" s="179" t="s">
        <v>262</v>
      </c>
      <c r="AE308" s="179" t="s">
        <v>262</v>
      </c>
      <c r="AF308" s="179" t="s">
        <v>262</v>
      </c>
      <c r="AG308" s="179" t="s">
        <v>262</v>
      </c>
      <c r="AH308" s="179" t="s">
        <v>212</v>
      </c>
      <c r="AI308" s="179" t="s">
        <v>223</v>
      </c>
      <c r="AJ308" s="179" t="s">
        <v>279</v>
      </c>
    </row>
    <row r="309" spans="1:36" ht="199.5" hidden="1" x14ac:dyDescent="0.2">
      <c r="B309" s="54" t="s">
        <v>182</v>
      </c>
      <c r="C309" s="72" t="s">
        <v>363</v>
      </c>
      <c r="D309" s="54" t="s">
        <v>497</v>
      </c>
      <c r="E309" s="54" t="s">
        <v>469</v>
      </c>
      <c r="F309" s="54" t="s">
        <v>288</v>
      </c>
      <c r="G309" s="54" t="s">
        <v>262</v>
      </c>
      <c r="H309" s="54" t="s">
        <v>262</v>
      </c>
      <c r="I309" s="54" t="s">
        <v>262</v>
      </c>
      <c r="J309" s="54" t="s">
        <v>262</v>
      </c>
      <c r="K309" s="54" t="s">
        <v>1601</v>
      </c>
      <c r="L309" s="54" t="s">
        <v>1602</v>
      </c>
      <c r="M309" s="64" t="s">
        <v>1603</v>
      </c>
      <c r="N309" s="54" t="s">
        <v>700</v>
      </c>
      <c r="O309" s="54" t="s">
        <v>1310</v>
      </c>
      <c r="P309" s="54" t="s">
        <v>119</v>
      </c>
      <c r="Q309" s="65">
        <v>45292</v>
      </c>
      <c r="R309" s="65">
        <v>45626</v>
      </c>
      <c r="S309" s="65" t="s">
        <v>119</v>
      </c>
      <c r="T309" s="57" t="s">
        <v>262</v>
      </c>
      <c r="U309" s="54" t="s">
        <v>262</v>
      </c>
      <c r="V309" s="71">
        <v>0.3</v>
      </c>
      <c r="W309" s="54" t="s">
        <v>313</v>
      </c>
      <c r="X309" s="54" t="s">
        <v>262</v>
      </c>
      <c r="Y309" s="54" t="s">
        <v>262</v>
      </c>
      <c r="Z309" s="54" t="s">
        <v>262</v>
      </c>
      <c r="AA309" s="54" t="s">
        <v>262</v>
      </c>
      <c r="AB309" s="54" t="s">
        <v>1240</v>
      </c>
      <c r="AC309" s="54" t="s">
        <v>262</v>
      </c>
      <c r="AD309" s="54" t="s">
        <v>262</v>
      </c>
      <c r="AE309" s="54" t="s">
        <v>262</v>
      </c>
      <c r="AF309" s="54" t="s">
        <v>262</v>
      </c>
      <c r="AG309" s="54" t="s">
        <v>262</v>
      </c>
      <c r="AH309" s="54" t="s">
        <v>262</v>
      </c>
      <c r="AI309" s="54" t="s">
        <v>262</v>
      </c>
      <c r="AJ309" s="54" t="s">
        <v>279</v>
      </c>
    </row>
    <row r="310" spans="1:36" ht="199.5" hidden="1" x14ac:dyDescent="0.2">
      <c r="B310" s="54" t="s">
        <v>182</v>
      </c>
      <c r="C310" s="72" t="s">
        <v>363</v>
      </c>
      <c r="D310" s="54" t="s">
        <v>497</v>
      </c>
      <c r="E310" s="54" t="s">
        <v>469</v>
      </c>
      <c r="F310" s="54" t="s">
        <v>288</v>
      </c>
      <c r="G310" s="54" t="s">
        <v>262</v>
      </c>
      <c r="H310" s="54" t="s">
        <v>262</v>
      </c>
      <c r="I310" s="54" t="s">
        <v>262</v>
      </c>
      <c r="J310" s="54" t="s">
        <v>262</v>
      </c>
      <c r="K310" s="54" t="s">
        <v>701</v>
      </c>
      <c r="L310" s="54" t="s">
        <v>1604</v>
      </c>
      <c r="M310" s="64" t="s">
        <v>702</v>
      </c>
      <c r="N310" s="54" t="s">
        <v>700</v>
      </c>
      <c r="O310" s="54" t="s">
        <v>1346</v>
      </c>
      <c r="P310" s="54" t="s">
        <v>119</v>
      </c>
      <c r="Q310" s="65">
        <v>45292</v>
      </c>
      <c r="R310" s="65">
        <v>45626</v>
      </c>
      <c r="S310" s="65" t="s">
        <v>50</v>
      </c>
      <c r="T310" s="57" t="s">
        <v>262</v>
      </c>
      <c r="U310" s="54" t="s">
        <v>262</v>
      </c>
      <c r="V310" s="71">
        <v>0.3</v>
      </c>
      <c r="W310" s="54" t="s">
        <v>313</v>
      </c>
      <c r="X310" s="54" t="s">
        <v>262</v>
      </c>
      <c r="Y310" s="54" t="s">
        <v>262</v>
      </c>
      <c r="Z310" s="54" t="s">
        <v>262</v>
      </c>
      <c r="AA310" s="54" t="s">
        <v>262</v>
      </c>
      <c r="AB310" s="54" t="s">
        <v>1240</v>
      </c>
      <c r="AC310" s="54" t="s">
        <v>262</v>
      </c>
      <c r="AD310" s="54" t="s">
        <v>262</v>
      </c>
      <c r="AE310" s="54" t="s">
        <v>262</v>
      </c>
      <c r="AF310" s="54" t="s">
        <v>262</v>
      </c>
      <c r="AG310" s="54" t="s">
        <v>262</v>
      </c>
      <c r="AH310" s="54" t="s">
        <v>262</v>
      </c>
      <c r="AI310" s="54" t="s">
        <v>262</v>
      </c>
      <c r="AJ310" s="54" t="s">
        <v>279</v>
      </c>
    </row>
    <row r="311" spans="1:36" ht="128.25" hidden="1" x14ac:dyDescent="0.2">
      <c r="B311" s="54" t="s">
        <v>201</v>
      </c>
      <c r="C311" s="72" t="s">
        <v>284</v>
      </c>
      <c r="D311" s="54" t="s">
        <v>476</v>
      </c>
      <c r="E311" s="54" t="s">
        <v>391</v>
      </c>
      <c r="F311" s="54" t="s">
        <v>360</v>
      </c>
      <c r="G311" s="54" t="s">
        <v>262</v>
      </c>
      <c r="H311" s="54" t="s">
        <v>262</v>
      </c>
      <c r="I311" s="54" t="s">
        <v>262</v>
      </c>
      <c r="J311" s="54" t="s">
        <v>262</v>
      </c>
      <c r="K311" s="54" t="s">
        <v>559</v>
      </c>
      <c r="L311" s="54" t="s">
        <v>560</v>
      </c>
      <c r="M311" s="64" t="s">
        <v>561</v>
      </c>
      <c r="N311" s="54" t="s">
        <v>554</v>
      </c>
      <c r="O311" s="54" t="s">
        <v>1317</v>
      </c>
      <c r="P311" s="54" t="s">
        <v>133</v>
      </c>
      <c r="Q311" s="65">
        <v>45292</v>
      </c>
      <c r="R311" s="65">
        <v>45473</v>
      </c>
      <c r="S311" s="65" t="s">
        <v>612</v>
      </c>
      <c r="T311" s="57"/>
      <c r="U311" s="54"/>
      <c r="V311" s="71">
        <v>0.5</v>
      </c>
      <c r="W311" s="54" t="s">
        <v>319</v>
      </c>
      <c r="X311" s="54" t="s">
        <v>1369</v>
      </c>
      <c r="Y311" s="54" t="s">
        <v>262</v>
      </c>
      <c r="Z311" s="54" t="s">
        <v>262</v>
      </c>
      <c r="AA311" s="54" t="s">
        <v>262</v>
      </c>
      <c r="AB311" s="54" t="s">
        <v>1351</v>
      </c>
      <c r="AC311" s="54" t="s">
        <v>262</v>
      </c>
      <c r="AD311" s="54" t="s">
        <v>262</v>
      </c>
      <c r="AE311" s="54" t="s">
        <v>262</v>
      </c>
      <c r="AF311" s="54" t="s">
        <v>262</v>
      </c>
      <c r="AG311" s="54" t="s">
        <v>262</v>
      </c>
      <c r="AH311" s="54" t="s">
        <v>262</v>
      </c>
      <c r="AI311" s="54" t="s">
        <v>262</v>
      </c>
      <c r="AJ311" s="54" t="s">
        <v>280</v>
      </c>
    </row>
    <row r="312" spans="1:36" ht="128.25" hidden="1" x14ac:dyDescent="0.2">
      <c r="B312" s="54" t="s">
        <v>201</v>
      </c>
      <c r="C312" s="72" t="s">
        <v>284</v>
      </c>
      <c r="D312" s="54" t="s">
        <v>476</v>
      </c>
      <c r="E312" s="54" t="s">
        <v>391</v>
      </c>
      <c r="F312" s="54" t="s">
        <v>360</v>
      </c>
      <c r="G312" s="54" t="s">
        <v>262</v>
      </c>
      <c r="H312" s="54" t="s">
        <v>262</v>
      </c>
      <c r="I312" s="54" t="s">
        <v>262</v>
      </c>
      <c r="J312" s="54" t="s">
        <v>262</v>
      </c>
      <c r="K312" s="54" t="s">
        <v>562</v>
      </c>
      <c r="L312" s="54" t="s">
        <v>563</v>
      </c>
      <c r="M312" s="64" t="s">
        <v>561</v>
      </c>
      <c r="N312" s="54" t="s">
        <v>554</v>
      </c>
      <c r="O312" s="54" t="s">
        <v>1316</v>
      </c>
      <c r="P312" s="54" t="s">
        <v>133</v>
      </c>
      <c r="Q312" s="65">
        <v>45474</v>
      </c>
      <c r="R312" s="65">
        <v>45641</v>
      </c>
      <c r="S312" s="65" t="s">
        <v>612</v>
      </c>
      <c r="T312" s="57"/>
      <c r="U312" s="54"/>
      <c r="V312" s="71">
        <v>0.5</v>
      </c>
      <c r="W312" s="54" t="s">
        <v>319</v>
      </c>
      <c r="X312" s="54" t="s">
        <v>1369</v>
      </c>
      <c r="Y312" s="54" t="s">
        <v>262</v>
      </c>
      <c r="Z312" s="54" t="s">
        <v>262</v>
      </c>
      <c r="AA312" s="54" t="s">
        <v>262</v>
      </c>
      <c r="AB312" s="54" t="s">
        <v>1351</v>
      </c>
      <c r="AC312" s="54" t="s">
        <v>262</v>
      </c>
      <c r="AD312" s="54" t="s">
        <v>262</v>
      </c>
      <c r="AE312" s="54" t="s">
        <v>262</v>
      </c>
      <c r="AF312" s="54" t="s">
        <v>262</v>
      </c>
      <c r="AG312" s="54" t="s">
        <v>262</v>
      </c>
      <c r="AH312" s="54" t="s">
        <v>262</v>
      </c>
      <c r="AI312" s="54" t="s">
        <v>262</v>
      </c>
      <c r="AJ312" s="54" t="s">
        <v>280</v>
      </c>
    </row>
    <row r="313" spans="1:36" ht="199.5" hidden="1" x14ac:dyDescent="0.2">
      <c r="B313" s="54" t="s">
        <v>182</v>
      </c>
      <c r="C313" s="72" t="s">
        <v>363</v>
      </c>
      <c r="D313" s="54" t="s">
        <v>496</v>
      </c>
      <c r="E313" s="54" t="s">
        <v>466</v>
      </c>
      <c r="F313" s="54" t="s">
        <v>224</v>
      </c>
      <c r="G313" s="54" t="s">
        <v>262</v>
      </c>
      <c r="H313" s="54" t="s">
        <v>262</v>
      </c>
      <c r="I313" s="54" t="s">
        <v>262</v>
      </c>
      <c r="J313" s="54" t="s">
        <v>262</v>
      </c>
      <c r="K313" s="54" t="s">
        <v>1115</v>
      </c>
      <c r="L313" s="54" t="s">
        <v>1605</v>
      </c>
      <c r="M313" s="64" t="s">
        <v>1116</v>
      </c>
      <c r="N313" s="54" t="s">
        <v>1252</v>
      </c>
      <c r="O313" s="54" t="s">
        <v>1101</v>
      </c>
      <c r="P313" s="54" t="s">
        <v>1102</v>
      </c>
      <c r="Q313" s="65">
        <v>45323</v>
      </c>
      <c r="R313" s="65">
        <v>45352</v>
      </c>
      <c r="S313" s="65" t="s">
        <v>612</v>
      </c>
      <c r="T313" s="57"/>
      <c r="U313" s="54"/>
      <c r="V313" s="66">
        <v>0.15</v>
      </c>
      <c r="W313" s="54" t="s">
        <v>1358</v>
      </c>
      <c r="X313" s="54" t="s">
        <v>262</v>
      </c>
      <c r="Y313" s="54" t="s">
        <v>262</v>
      </c>
      <c r="Z313" s="54" t="s">
        <v>262</v>
      </c>
      <c r="AA313" s="54" t="s">
        <v>262</v>
      </c>
      <c r="AB313" s="54" t="s">
        <v>1240</v>
      </c>
      <c r="AC313" s="54" t="s">
        <v>262</v>
      </c>
      <c r="AD313" s="54" t="s">
        <v>262</v>
      </c>
      <c r="AE313" s="54" t="s">
        <v>262</v>
      </c>
      <c r="AF313" s="54" t="s">
        <v>262</v>
      </c>
      <c r="AG313" s="54" t="s">
        <v>262</v>
      </c>
      <c r="AH313" s="54" t="s">
        <v>262</v>
      </c>
      <c r="AI313" s="54" t="s">
        <v>262</v>
      </c>
      <c r="AJ313" s="54" t="s">
        <v>255</v>
      </c>
    </row>
    <row r="314" spans="1:36" ht="199.5" hidden="1" x14ac:dyDescent="0.2">
      <c r="B314" s="54" t="s">
        <v>182</v>
      </c>
      <c r="C314" s="72" t="s">
        <v>363</v>
      </c>
      <c r="D314" s="54" t="s">
        <v>496</v>
      </c>
      <c r="E314" s="54" t="s">
        <v>466</v>
      </c>
      <c r="F314" s="54" t="s">
        <v>224</v>
      </c>
      <c r="G314" s="54" t="s">
        <v>262</v>
      </c>
      <c r="H314" s="54" t="s">
        <v>262</v>
      </c>
      <c r="I314" s="54" t="s">
        <v>262</v>
      </c>
      <c r="J314" s="54" t="s">
        <v>262</v>
      </c>
      <c r="K314" s="54" t="s">
        <v>1117</v>
      </c>
      <c r="L314" s="54" t="s">
        <v>1606</v>
      </c>
      <c r="M314" s="64" t="s">
        <v>1118</v>
      </c>
      <c r="N314" s="54" t="s">
        <v>1252</v>
      </c>
      <c r="O314" s="54" t="s">
        <v>1101</v>
      </c>
      <c r="P314" s="54" t="s">
        <v>1102</v>
      </c>
      <c r="Q314" s="65">
        <v>45352</v>
      </c>
      <c r="R314" s="65">
        <v>45383</v>
      </c>
      <c r="S314" s="65" t="s">
        <v>224</v>
      </c>
      <c r="T314" s="57"/>
      <c r="U314" s="54"/>
      <c r="V314" s="66">
        <v>0.35</v>
      </c>
      <c r="W314" s="54" t="s">
        <v>302</v>
      </c>
      <c r="X314" s="54" t="s">
        <v>262</v>
      </c>
      <c r="Y314" s="54" t="s">
        <v>262</v>
      </c>
      <c r="Z314" s="54" t="s">
        <v>262</v>
      </c>
      <c r="AA314" s="54" t="s">
        <v>262</v>
      </c>
      <c r="AB314" s="54" t="s">
        <v>1240</v>
      </c>
      <c r="AC314" s="54" t="s">
        <v>262</v>
      </c>
      <c r="AD314" s="54" t="s">
        <v>262</v>
      </c>
      <c r="AE314" s="54" t="s">
        <v>262</v>
      </c>
      <c r="AF314" s="54" t="s">
        <v>262</v>
      </c>
      <c r="AG314" s="54" t="s">
        <v>262</v>
      </c>
      <c r="AH314" s="54" t="s">
        <v>262</v>
      </c>
      <c r="AI314" s="54" t="s">
        <v>262</v>
      </c>
      <c r="AJ314" s="54" t="s">
        <v>255</v>
      </c>
    </row>
    <row r="315" spans="1:36" ht="199.5" hidden="1" x14ac:dyDescent="0.2">
      <c r="B315" s="54" t="s">
        <v>182</v>
      </c>
      <c r="C315" s="72" t="s">
        <v>363</v>
      </c>
      <c r="D315" s="54" t="s">
        <v>496</v>
      </c>
      <c r="E315" s="54" t="s">
        <v>466</v>
      </c>
      <c r="F315" s="54" t="s">
        <v>224</v>
      </c>
      <c r="G315" s="54" t="s">
        <v>262</v>
      </c>
      <c r="H315" s="54" t="s">
        <v>262</v>
      </c>
      <c r="I315" s="54" t="s">
        <v>262</v>
      </c>
      <c r="J315" s="54" t="s">
        <v>262</v>
      </c>
      <c r="K315" s="54" t="s">
        <v>1607</v>
      </c>
      <c r="L315" s="54" t="s">
        <v>1119</v>
      </c>
      <c r="M315" s="64" t="s">
        <v>1120</v>
      </c>
      <c r="N315" s="54" t="s">
        <v>1252</v>
      </c>
      <c r="O315" s="54" t="s">
        <v>1101</v>
      </c>
      <c r="P315" s="54" t="s">
        <v>1102</v>
      </c>
      <c r="Q315" s="65">
        <v>45384</v>
      </c>
      <c r="R315" s="65">
        <v>45641</v>
      </c>
      <c r="S315" s="65" t="s">
        <v>612</v>
      </c>
      <c r="T315" s="57"/>
      <c r="U315" s="54"/>
      <c r="V315" s="66">
        <v>0.5</v>
      </c>
      <c r="W315" s="54" t="s">
        <v>1358</v>
      </c>
      <c r="X315" s="54" t="s">
        <v>262</v>
      </c>
      <c r="Y315" s="54" t="s">
        <v>262</v>
      </c>
      <c r="Z315" s="54" t="s">
        <v>262</v>
      </c>
      <c r="AA315" s="54" t="s">
        <v>262</v>
      </c>
      <c r="AB315" s="54" t="s">
        <v>1240</v>
      </c>
      <c r="AC315" s="54" t="s">
        <v>262</v>
      </c>
      <c r="AD315" s="54" t="s">
        <v>262</v>
      </c>
      <c r="AE315" s="54" t="s">
        <v>262</v>
      </c>
      <c r="AF315" s="54" t="s">
        <v>262</v>
      </c>
      <c r="AG315" s="54" t="s">
        <v>262</v>
      </c>
      <c r="AH315" s="54" t="s">
        <v>262</v>
      </c>
      <c r="AI315" s="54" t="s">
        <v>262</v>
      </c>
      <c r="AJ315" s="54" t="s">
        <v>255</v>
      </c>
    </row>
    <row r="316" spans="1:36" ht="199.5" hidden="1" x14ac:dyDescent="0.2">
      <c r="B316" s="54" t="s">
        <v>182</v>
      </c>
      <c r="C316" s="72" t="s">
        <v>363</v>
      </c>
      <c r="D316" s="54" t="s">
        <v>496</v>
      </c>
      <c r="E316" s="54" t="s">
        <v>467</v>
      </c>
      <c r="F316" s="54" t="s">
        <v>224</v>
      </c>
      <c r="G316" s="54" t="s">
        <v>262</v>
      </c>
      <c r="H316" s="54" t="s">
        <v>262</v>
      </c>
      <c r="I316" s="54" t="s">
        <v>262</v>
      </c>
      <c r="J316" s="54" t="s">
        <v>262</v>
      </c>
      <c r="K316" s="54" t="s">
        <v>1121</v>
      </c>
      <c r="L316" s="54" t="s">
        <v>1122</v>
      </c>
      <c r="M316" s="64" t="s">
        <v>1123</v>
      </c>
      <c r="N316" s="54" t="s">
        <v>1252</v>
      </c>
      <c r="O316" s="54" t="s">
        <v>1101</v>
      </c>
      <c r="P316" s="54" t="s">
        <v>1102</v>
      </c>
      <c r="Q316" s="65">
        <v>45323</v>
      </c>
      <c r="R316" s="65">
        <v>45641</v>
      </c>
      <c r="S316" s="65" t="s">
        <v>612</v>
      </c>
      <c r="T316" s="57"/>
      <c r="U316" s="54"/>
      <c r="V316" s="66">
        <v>1</v>
      </c>
      <c r="W316" s="54" t="s">
        <v>1358</v>
      </c>
      <c r="X316" s="54" t="s">
        <v>262</v>
      </c>
      <c r="Y316" s="54" t="s">
        <v>262</v>
      </c>
      <c r="Z316" s="54" t="s">
        <v>262</v>
      </c>
      <c r="AA316" s="54" t="s">
        <v>262</v>
      </c>
      <c r="AB316" s="54" t="s">
        <v>1240</v>
      </c>
      <c r="AC316" s="54" t="s">
        <v>262</v>
      </c>
      <c r="AD316" s="54" t="s">
        <v>262</v>
      </c>
      <c r="AE316" s="54" t="s">
        <v>262</v>
      </c>
      <c r="AF316" s="54" t="s">
        <v>262</v>
      </c>
      <c r="AG316" s="54" t="s">
        <v>262</v>
      </c>
      <c r="AH316" s="54" t="s">
        <v>262</v>
      </c>
      <c r="AI316" s="54" t="s">
        <v>262</v>
      </c>
      <c r="AJ316" s="54" t="s">
        <v>1142</v>
      </c>
    </row>
    <row r="317" spans="1:36" ht="199.5" hidden="1" x14ac:dyDescent="0.2">
      <c r="B317" s="54" t="s">
        <v>182</v>
      </c>
      <c r="C317" s="72" t="s">
        <v>363</v>
      </c>
      <c r="D317" s="54" t="s">
        <v>496</v>
      </c>
      <c r="E317" s="54" t="s">
        <v>468</v>
      </c>
      <c r="F317" s="54" t="s">
        <v>224</v>
      </c>
      <c r="G317" s="54" t="s">
        <v>262</v>
      </c>
      <c r="H317" s="54" t="s">
        <v>262</v>
      </c>
      <c r="I317" s="54" t="s">
        <v>262</v>
      </c>
      <c r="J317" s="54" t="s">
        <v>262</v>
      </c>
      <c r="K317" s="54" t="s">
        <v>1124</v>
      </c>
      <c r="L317" s="54" t="s">
        <v>1125</v>
      </c>
      <c r="M317" s="64" t="s">
        <v>1126</v>
      </c>
      <c r="N317" s="54" t="s">
        <v>1252</v>
      </c>
      <c r="O317" s="54" t="s">
        <v>1101</v>
      </c>
      <c r="P317" s="54" t="s">
        <v>1102</v>
      </c>
      <c r="Q317" s="65">
        <v>45323</v>
      </c>
      <c r="R317" s="65">
        <v>45352</v>
      </c>
      <c r="S317" s="65" t="s">
        <v>224</v>
      </c>
      <c r="T317" s="57"/>
      <c r="U317" s="54"/>
      <c r="V317" s="66">
        <v>0.2</v>
      </c>
      <c r="W317" s="54" t="s">
        <v>302</v>
      </c>
      <c r="X317" s="54" t="s">
        <v>262</v>
      </c>
      <c r="Y317" s="54" t="s">
        <v>262</v>
      </c>
      <c r="Z317" s="54" t="s">
        <v>262</v>
      </c>
      <c r="AA317" s="54" t="s">
        <v>262</v>
      </c>
      <c r="AB317" s="54" t="s">
        <v>1240</v>
      </c>
      <c r="AC317" s="54" t="s">
        <v>262</v>
      </c>
      <c r="AD317" s="54" t="s">
        <v>262</v>
      </c>
      <c r="AE317" s="54" t="s">
        <v>262</v>
      </c>
      <c r="AF317" s="54" t="s">
        <v>262</v>
      </c>
      <c r="AG317" s="54" t="s">
        <v>262</v>
      </c>
      <c r="AH317" s="54" t="s">
        <v>262</v>
      </c>
      <c r="AI317" s="54" t="s">
        <v>262</v>
      </c>
      <c r="AJ317" s="54" t="s">
        <v>255</v>
      </c>
    </row>
    <row r="318" spans="1:36" ht="199.5" hidden="1" x14ac:dyDescent="0.2">
      <c r="B318" s="54" t="s">
        <v>182</v>
      </c>
      <c r="C318" s="72" t="s">
        <v>363</v>
      </c>
      <c r="D318" s="54" t="s">
        <v>496</v>
      </c>
      <c r="E318" s="54" t="s">
        <v>468</v>
      </c>
      <c r="F318" s="54" t="s">
        <v>224</v>
      </c>
      <c r="G318" s="54" t="s">
        <v>262</v>
      </c>
      <c r="H318" s="54" t="s">
        <v>262</v>
      </c>
      <c r="I318" s="54" t="s">
        <v>262</v>
      </c>
      <c r="J318" s="54" t="s">
        <v>262</v>
      </c>
      <c r="K318" s="54" t="s">
        <v>1127</v>
      </c>
      <c r="L318" s="54" t="s">
        <v>1128</v>
      </c>
      <c r="M318" s="64" t="s">
        <v>1129</v>
      </c>
      <c r="N318" s="54" t="s">
        <v>1252</v>
      </c>
      <c r="O318" s="54" t="s">
        <v>1101</v>
      </c>
      <c r="P318" s="54" t="s">
        <v>1102</v>
      </c>
      <c r="Q318" s="65">
        <v>45323</v>
      </c>
      <c r="R318" s="65">
        <v>45641</v>
      </c>
      <c r="S318" s="65" t="s">
        <v>612</v>
      </c>
      <c r="T318" s="57"/>
      <c r="U318" s="54"/>
      <c r="V318" s="66">
        <v>0.8</v>
      </c>
      <c r="W318" s="54" t="s">
        <v>1358</v>
      </c>
      <c r="X318" s="54" t="s">
        <v>262</v>
      </c>
      <c r="Y318" s="54" t="s">
        <v>262</v>
      </c>
      <c r="Z318" s="54" t="s">
        <v>262</v>
      </c>
      <c r="AA318" s="54" t="s">
        <v>262</v>
      </c>
      <c r="AB318" s="54" t="s">
        <v>1240</v>
      </c>
      <c r="AC318" s="54" t="s">
        <v>262</v>
      </c>
      <c r="AD318" s="54" t="s">
        <v>262</v>
      </c>
      <c r="AE318" s="54" t="s">
        <v>262</v>
      </c>
      <c r="AF318" s="54" t="s">
        <v>262</v>
      </c>
      <c r="AG318" s="54" t="s">
        <v>262</v>
      </c>
      <c r="AH318" s="54" t="s">
        <v>262</v>
      </c>
      <c r="AI318" s="54" t="s">
        <v>262</v>
      </c>
      <c r="AJ318" s="54" t="s">
        <v>255</v>
      </c>
    </row>
    <row r="319" spans="1:36" s="189" customFormat="1" ht="199.5" x14ac:dyDescent="0.2">
      <c r="A319" s="25"/>
      <c r="B319" s="179" t="s">
        <v>182</v>
      </c>
      <c r="C319" s="180" t="s">
        <v>363</v>
      </c>
      <c r="D319" s="179" t="s">
        <v>493</v>
      </c>
      <c r="E319" s="179" t="s">
        <v>461</v>
      </c>
      <c r="F319" s="179" t="s">
        <v>224</v>
      </c>
      <c r="G319" s="179" t="s">
        <v>262</v>
      </c>
      <c r="H319" s="179" t="s">
        <v>262</v>
      </c>
      <c r="I319" s="179" t="s">
        <v>262</v>
      </c>
      <c r="J319" s="198" t="s">
        <v>262</v>
      </c>
      <c r="K319" s="179" t="s">
        <v>1130</v>
      </c>
      <c r="L319" s="179" t="s">
        <v>1131</v>
      </c>
      <c r="M319" s="181" t="s">
        <v>1132</v>
      </c>
      <c r="N319" s="179" t="s">
        <v>1252</v>
      </c>
      <c r="O319" s="179" t="s">
        <v>1101</v>
      </c>
      <c r="P319" s="179" t="s">
        <v>1102</v>
      </c>
      <c r="Q319" s="182">
        <v>45323</v>
      </c>
      <c r="R319" s="182">
        <v>45641</v>
      </c>
      <c r="S319" s="182" t="s">
        <v>612</v>
      </c>
      <c r="T319" s="57"/>
      <c r="U319" s="179"/>
      <c r="V319" s="66">
        <v>1</v>
      </c>
      <c r="W319" s="179" t="s">
        <v>1361</v>
      </c>
      <c r="X319" s="179" t="s">
        <v>262</v>
      </c>
      <c r="Y319" s="179" t="s">
        <v>262</v>
      </c>
      <c r="Z319" s="198" t="s">
        <v>262</v>
      </c>
      <c r="AA319" s="198" t="s">
        <v>262</v>
      </c>
      <c r="AB319" s="179" t="s">
        <v>325</v>
      </c>
      <c r="AC319" s="179" t="s">
        <v>262</v>
      </c>
      <c r="AD319" s="179" t="s">
        <v>262</v>
      </c>
      <c r="AE319" s="199" t="s">
        <v>262</v>
      </c>
      <c r="AF319" s="199" t="s">
        <v>262</v>
      </c>
      <c r="AG319" s="198" t="s">
        <v>262</v>
      </c>
      <c r="AH319" s="179" t="s">
        <v>212</v>
      </c>
      <c r="AI319" s="179" t="s">
        <v>223</v>
      </c>
      <c r="AJ319" s="179" t="s">
        <v>1143</v>
      </c>
    </row>
    <row r="320" spans="1:36" s="189" customFormat="1" ht="199.5" x14ac:dyDescent="0.2">
      <c r="A320" s="25"/>
      <c r="B320" s="179" t="s">
        <v>182</v>
      </c>
      <c r="C320" s="180" t="s">
        <v>363</v>
      </c>
      <c r="D320" s="179" t="s">
        <v>493</v>
      </c>
      <c r="E320" s="179" t="s">
        <v>462</v>
      </c>
      <c r="F320" s="179" t="s">
        <v>224</v>
      </c>
      <c r="G320" s="179" t="s">
        <v>262</v>
      </c>
      <c r="H320" s="179" t="s">
        <v>262</v>
      </c>
      <c r="I320" s="179" t="s">
        <v>262</v>
      </c>
      <c r="J320" s="198" t="s">
        <v>262</v>
      </c>
      <c r="K320" s="179" t="s">
        <v>1133</v>
      </c>
      <c r="L320" s="179" t="s">
        <v>1134</v>
      </c>
      <c r="M320" s="181" t="s">
        <v>1135</v>
      </c>
      <c r="N320" s="179" t="s">
        <v>1252</v>
      </c>
      <c r="O320" s="179" t="s">
        <v>1101</v>
      </c>
      <c r="P320" s="179" t="s">
        <v>1102</v>
      </c>
      <c r="Q320" s="182">
        <v>45323</v>
      </c>
      <c r="R320" s="182">
        <v>45641</v>
      </c>
      <c r="S320" s="182" t="s">
        <v>224</v>
      </c>
      <c r="T320" s="57"/>
      <c r="U320" s="179"/>
      <c r="V320" s="66">
        <v>1</v>
      </c>
      <c r="W320" s="179" t="s">
        <v>1361</v>
      </c>
      <c r="X320" s="179" t="s">
        <v>262</v>
      </c>
      <c r="Y320" s="179" t="s">
        <v>262</v>
      </c>
      <c r="Z320" s="198" t="s">
        <v>262</v>
      </c>
      <c r="AA320" s="198" t="s">
        <v>262</v>
      </c>
      <c r="AB320" s="179" t="s">
        <v>325</v>
      </c>
      <c r="AC320" s="179" t="s">
        <v>262</v>
      </c>
      <c r="AD320" s="179" t="s">
        <v>262</v>
      </c>
      <c r="AE320" s="199" t="s">
        <v>262</v>
      </c>
      <c r="AF320" s="199" t="s">
        <v>262</v>
      </c>
      <c r="AG320" s="198" t="s">
        <v>262</v>
      </c>
      <c r="AH320" s="179" t="s">
        <v>212</v>
      </c>
      <c r="AI320" s="179" t="s">
        <v>223</v>
      </c>
      <c r="AJ320" s="179" t="s">
        <v>255</v>
      </c>
    </row>
    <row r="321" spans="2:36" ht="128.25" hidden="1" x14ac:dyDescent="0.2">
      <c r="B321" s="54" t="s">
        <v>201</v>
      </c>
      <c r="C321" s="72" t="s">
        <v>284</v>
      </c>
      <c r="D321" s="54" t="s">
        <v>475</v>
      </c>
      <c r="E321" s="54" t="s">
        <v>389</v>
      </c>
      <c r="F321" s="54" t="s">
        <v>289</v>
      </c>
      <c r="G321" s="54" t="s">
        <v>350</v>
      </c>
      <c r="H321" s="54" t="s">
        <v>262</v>
      </c>
      <c r="I321" s="54" t="s">
        <v>262</v>
      </c>
      <c r="J321" s="54" t="s">
        <v>262</v>
      </c>
      <c r="K321" s="54" t="s">
        <v>1176</v>
      </c>
      <c r="L321" s="54" t="s">
        <v>1176</v>
      </c>
      <c r="M321" s="64" t="s">
        <v>1177</v>
      </c>
      <c r="N321" s="54" t="s">
        <v>1294</v>
      </c>
      <c r="O321" s="54" t="s">
        <v>1302</v>
      </c>
      <c r="P321" s="54" t="s">
        <v>99</v>
      </c>
      <c r="Q321" s="65">
        <v>45474</v>
      </c>
      <c r="R321" s="65">
        <v>45519</v>
      </c>
      <c r="S321" s="65" t="s">
        <v>612</v>
      </c>
      <c r="T321" s="58"/>
      <c r="U321" s="54"/>
      <c r="V321" s="54"/>
      <c r="W321" s="54" t="s">
        <v>302</v>
      </c>
      <c r="X321" s="54" t="s">
        <v>1360</v>
      </c>
      <c r="Y321" s="54" t="s">
        <v>1369</v>
      </c>
      <c r="Z321" s="54" t="s">
        <v>262</v>
      </c>
      <c r="AA321" s="54" t="s">
        <v>262</v>
      </c>
      <c r="AB321" s="54" t="s">
        <v>1357</v>
      </c>
      <c r="AC321" s="54" t="s">
        <v>262</v>
      </c>
      <c r="AD321" s="54" t="s">
        <v>262</v>
      </c>
      <c r="AE321" s="54" t="s">
        <v>262</v>
      </c>
      <c r="AF321" s="54" t="s">
        <v>262</v>
      </c>
      <c r="AG321" s="54" t="s">
        <v>262</v>
      </c>
      <c r="AH321" s="54" t="s">
        <v>262</v>
      </c>
      <c r="AI321" s="54" t="s">
        <v>262</v>
      </c>
      <c r="AJ321" s="54" t="s">
        <v>270</v>
      </c>
    </row>
    <row r="322" spans="2:36" ht="128.25" hidden="1" x14ac:dyDescent="0.2">
      <c r="B322" s="54" t="s">
        <v>201</v>
      </c>
      <c r="C322" s="72" t="s">
        <v>284</v>
      </c>
      <c r="D322" s="54" t="s">
        <v>475</v>
      </c>
      <c r="E322" s="54" t="s">
        <v>389</v>
      </c>
      <c r="F322" s="54" t="s">
        <v>289</v>
      </c>
      <c r="G322" s="54" t="s">
        <v>350</v>
      </c>
      <c r="H322" s="54" t="s">
        <v>262</v>
      </c>
      <c r="I322" s="54" t="s">
        <v>262</v>
      </c>
      <c r="J322" s="54" t="s">
        <v>262</v>
      </c>
      <c r="K322" s="54" t="s">
        <v>1178</v>
      </c>
      <c r="L322" s="54" t="s">
        <v>1178</v>
      </c>
      <c r="M322" s="64" t="s">
        <v>1179</v>
      </c>
      <c r="N322" s="54" t="s">
        <v>1294</v>
      </c>
      <c r="O322" s="54" t="s">
        <v>1328</v>
      </c>
      <c r="P322" s="54" t="s">
        <v>99</v>
      </c>
      <c r="Q322" s="65">
        <v>45519</v>
      </c>
      <c r="R322" s="65">
        <v>45565</v>
      </c>
      <c r="S322" s="65" t="s">
        <v>612</v>
      </c>
      <c r="T322" s="58"/>
      <c r="U322" s="54"/>
      <c r="V322" s="54"/>
      <c r="W322" s="54" t="s">
        <v>302</v>
      </c>
      <c r="X322" s="54" t="s">
        <v>1360</v>
      </c>
      <c r="Y322" s="54" t="s">
        <v>1369</v>
      </c>
      <c r="Z322" s="54" t="s">
        <v>262</v>
      </c>
      <c r="AA322" s="54" t="s">
        <v>262</v>
      </c>
      <c r="AB322" s="54" t="s">
        <v>1357</v>
      </c>
      <c r="AC322" s="54" t="s">
        <v>262</v>
      </c>
      <c r="AD322" s="54" t="s">
        <v>262</v>
      </c>
      <c r="AE322" s="54" t="s">
        <v>262</v>
      </c>
      <c r="AF322" s="54" t="s">
        <v>262</v>
      </c>
      <c r="AG322" s="54" t="s">
        <v>262</v>
      </c>
      <c r="AH322" s="54" t="s">
        <v>262</v>
      </c>
      <c r="AI322" s="54" t="s">
        <v>262</v>
      </c>
      <c r="AJ322" s="54" t="s">
        <v>270</v>
      </c>
    </row>
    <row r="323" spans="2:36" ht="171" hidden="1" x14ac:dyDescent="0.2">
      <c r="B323" s="54" t="s">
        <v>201</v>
      </c>
      <c r="C323" s="72" t="s">
        <v>502</v>
      </c>
      <c r="D323" s="54" t="s">
        <v>482</v>
      </c>
      <c r="E323" s="53" t="s">
        <v>404</v>
      </c>
      <c r="F323" s="54" t="s">
        <v>289</v>
      </c>
      <c r="G323" s="54" t="s">
        <v>262</v>
      </c>
      <c r="H323" s="54" t="s">
        <v>262</v>
      </c>
      <c r="I323" s="54" t="s">
        <v>262</v>
      </c>
      <c r="J323" s="54" t="s">
        <v>262</v>
      </c>
      <c r="K323" s="54" t="s">
        <v>1190</v>
      </c>
      <c r="L323" s="54" t="s">
        <v>1608</v>
      </c>
      <c r="M323" s="64" t="s">
        <v>1191</v>
      </c>
      <c r="N323" s="54" t="s">
        <v>1296</v>
      </c>
      <c r="O323" s="54" t="s">
        <v>1285</v>
      </c>
      <c r="P323" s="54" t="s">
        <v>99</v>
      </c>
      <c r="Q323" s="91">
        <v>45292</v>
      </c>
      <c r="R323" s="91">
        <v>45473</v>
      </c>
      <c r="S323" s="65" t="s">
        <v>612</v>
      </c>
      <c r="T323" s="92">
        <v>0</v>
      </c>
      <c r="U323" s="53">
        <v>0</v>
      </c>
      <c r="V323" s="54"/>
      <c r="W323" s="54" t="s">
        <v>312</v>
      </c>
      <c r="X323" s="54" t="s">
        <v>1358</v>
      </c>
      <c r="Y323" s="54" t="s">
        <v>262</v>
      </c>
      <c r="Z323" s="54" t="s">
        <v>262</v>
      </c>
      <c r="AA323" s="54" t="s">
        <v>262</v>
      </c>
      <c r="AB323" s="54" t="s">
        <v>1357</v>
      </c>
      <c r="AC323" s="54" t="s">
        <v>1351</v>
      </c>
      <c r="AD323" s="54" t="s">
        <v>1356</v>
      </c>
      <c r="AE323" s="54" t="s">
        <v>262</v>
      </c>
      <c r="AF323" s="54" t="s">
        <v>262</v>
      </c>
      <c r="AG323" s="54" t="s">
        <v>262</v>
      </c>
      <c r="AH323" s="54" t="s">
        <v>262</v>
      </c>
      <c r="AI323" s="54" t="s">
        <v>262</v>
      </c>
      <c r="AJ323" s="54" t="s">
        <v>247</v>
      </c>
    </row>
    <row r="324" spans="2:36" ht="171" hidden="1" x14ac:dyDescent="0.2">
      <c r="B324" s="54" t="s">
        <v>201</v>
      </c>
      <c r="C324" s="72" t="s">
        <v>502</v>
      </c>
      <c r="D324" s="54" t="s">
        <v>482</v>
      </c>
      <c r="E324" s="53" t="s">
        <v>404</v>
      </c>
      <c r="F324" s="54" t="s">
        <v>289</v>
      </c>
      <c r="G324" s="54" t="s">
        <v>262</v>
      </c>
      <c r="H324" s="54" t="s">
        <v>262</v>
      </c>
      <c r="I324" s="54" t="s">
        <v>262</v>
      </c>
      <c r="J324" s="54" t="s">
        <v>262</v>
      </c>
      <c r="K324" s="54" t="s">
        <v>1209</v>
      </c>
      <c r="L324" s="54" t="s">
        <v>1210</v>
      </c>
      <c r="M324" s="54" t="s">
        <v>1211</v>
      </c>
      <c r="N324" s="54" t="s">
        <v>1296</v>
      </c>
      <c r="O324" s="54"/>
      <c r="P324" s="54" t="s">
        <v>99</v>
      </c>
      <c r="Q324" s="94">
        <v>45292</v>
      </c>
      <c r="R324" s="91">
        <v>45565</v>
      </c>
      <c r="S324" s="65" t="s">
        <v>99</v>
      </c>
      <c r="T324" s="92">
        <v>0</v>
      </c>
      <c r="U324" s="53">
        <v>0</v>
      </c>
      <c r="V324" s="64"/>
      <c r="W324" s="54" t="s">
        <v>312</v>
      </c>
      <c r="X324" s="54" t="s">
        <v>262</v>
      </c>
      <c r="Y324" s="54" t="s">
        <v>262</v>
      </c>
      <c r="Z324" s="54" t="s">
        <v>262</v>
      </c>
      <c r="AA324" s="75" t="s">
        <v>262</v>
      </c>
      <c r="AB324" s="54" t="s">
        <v>1356</v>
      </c>
      <c r="AC324" s="54" t="s">
        <v>1357</v>
      </c>
      <c r="AD324" s="54" t="s">
        <v>262</v>
      </c>
      <c r="AE324" s="76" t="s">
        <v>262</v>
      </c>
      <c r="AF324" s="76" t="s">
        <v>262</v>
      </c>
      <c r="AG324" s="75" t="s">
        <v>262</v>
      </c>
      <c r="AH324" s="54" t="s">
        <v>262</v>
      </c>
      <c r="AI324" s="54" t="s">
        <v>262</v>
      </c>
      <c r="AJ324" s="54" t="s">
        <v>237</v>
      </c>
    </row>
    <row r="325" spans="2:36" ht="171" hidden="1" x14ac:dyDescent="0.2">
      <c r="B325" s="30" t="s">
        <v>201</v>
      </c>
      <c r="C325" s="30" t="s">
        <v>502</v>
      </c>
      <c r="D325" s="30" t="s">
        <v>482</v>
      </c>
      <c r="E325" s="53" t="s">
        <v>404</v>
      </c>
      <c r="F325" s="30" t="s">
        <v>289</v>
      </c>
      <c r="G325" s="54" t="s">
        <v>262</v>
      </c>
      <c r="H325" s="54" t="s">
        <v>262</v>
      </c>
      <c r="I325" s="54" t="s">
        <v>262</v>
      </c>
      <c r="J325" s="54" t="s">
        <v>262</v>
      </c>
      <c r="K325" s="30" t="s">
        <v>1243</v>
      </c>
      <c r="L325" s="54" t="s">
        <v>1244</v>
      </c>
      <c r="M325" s="54" t="s">
        <v>1245</v>
      </c>
      <c r="N325" s="30" t="s">
        <v>1296</v>
      </c>
      <c r="O325" s="54" t="s">
        <v>1329</v>
      </c>
      <c r="P325" s="30" t="s">
        <v>99</v>
      </c>
      <c r="Q325" s="94">
        <v>45292</v>
      </c>
      <c r="R325" s="94">
        <v>45657</v>
      </c>
      <c r="S325" s="94" t="s">
        <v>224</v>
      </c>
      <c r="T325" s="93">
        <v>0</v>
      </c>
      <c r="U325" s="30">
        <v>0</v>
      </c>
      <c r="V325" s="95">
        <v>40</v>
      </c>
      <c r="W325" s="30" t="s">
        <v>312</v>
      </c>
      <c r="X325" s="30" t="s">
        <v>1370</v>
      </c>
      <c r="Y325" s="54" t="s">
        <v>262</v>
      </c>
      <c r="Z325" s="54" t="s">
        <v>262</v>
      </c>
      <c r="AA325" s="75" t="s">
        <v>262</v>
      </c>
      <c r="AB325" s="30" t="s">
        <v>1356</v>
      </c>
      <c r="AC325" s="30" t="s">
        <v>1357</v>
      </c>
      <c r="AD325" s="54" t="s">
        <v>262</v>
      </c>
      <c r="AE325" s="76" t="s">
        <v>262</v>
      </c>
      <c r="AF325" s="76" t="s">
        <v>262</v>
      </c>
      <c r="AG325" s="75" t="s">
        <v>262</v>
      </c>
      <c r="AH325" s="30" t="s">
        <v>262</v>
      </c>
      <c r="AI325" s="30" t="s">
        <v>262</v>
      </c>
      <c r="AJ325" s="30" t="s">
        <v>237</v>
      </c>
    </row>
    <row r="326" spans="2:36" ht="171" hidden="1" x14ac:dyDescent="0.2">
      <c r="B326" s="30" t="s">
        <v>201</v>
      </c>
      <c r="C326" s="30" t="s">
        <v>502</v>
      </c>
      <c r="D326" s="30" t="s">
        <v>484</v>
      </c>
      <c r="E326" s="30" t="s">
        <v>420</v>
      </c>
      <c r="F326" s="30" t="s">
        <v>292</v>
      </c>
      <c r="G326" s="30" t="s">
        <v>348</v>
      </c>
      <c r="H326" s="30" t="s">
        <v>354</v>
      </c>
      <c r="I326" s="30" t="s">
        <v>262</v>
      </c>
      <c r="J326" s="54" t="s">
        <v>262</v>
      </c>
      <c r="K326" s="53" t="s">
        <v>1378</v>
      </c>
      <c r="L326" s="53" t="s">
        <v>1379</v>
      </c>
      <c r="M326" s="98" t="s">
        <v>1380</v>
      </c>
      <c r="N326" s="53" t="s">
        <v>1381</v>
      </c>
      <c r="O326" s="53" t="s">
        <v>1382</v>
      </c>
      <c r="P326" s="53" t="s">
        <v>235</v>
      </c>
      <c r="Q326" s="91">
        <v>45292</v>
      </c>
      <c r="R326" s="91">
        <v>45350</v>
      </c>
      <c r="S326" s="91" t="s">
        <v>50</v>
      </c>
      <c r="T326" s="92"/>
      <c r="U326" s="53"/>
      <c r="V326" s="98">
        <v>20</v>
      </c>
      <c r="W326" s="30" t="s">
        <v>1388</v>
      </c>
      <c r="X326" s="30" t="s">
        <v>1360</v>
      </c>
      <c r="Y326" s="30" t="s">
        <v>311</v>
      </c>
      <c r="Z326" s="54" t="s">
        <v>262</v>
      </c>
      <c r="AA326" s="75" t="s">
        <v>262</v>
      </c>
      <c r="AB326" s="30" t="s">
        <v>1389</v>
      </c>
      <c r="AC326" s="30" t="s">
        <v>322</v>
      </c>
      <c r="AD326" s="54" t="s">
        <v>262</v>
      </c>
      <c r="AE326" s="76" t="s">
        <v>262</v>
      </c>
      <c r="AF326" s="76" t="s">
        <v>262</v>
      </c>
      <c r="AG326" s="75" t="s">
        <v>262</v>
      </c>
      <c r="AH326" s="30" t="s">
        <v>262</v>
      </c>
      <c r="AI326" s="30" t="s">
        <v>262</v>
      </c>
      <c r="AJ326" s="30" t="s">
        <v>275</v>
      </c>
    </row>
    <row r="327" spans="2:36" ht="171" hidden="1" x14ac:dyDescent="0.2">
      <c r="B327" s="30" t="s">
        <v>201</v>
      </c>
      <c r="C327" s="30" t="s">
        <v>502</v>
      </c>
      <c r="D327" s="30" t="s">
        <v>484</v>
      </c>
      <c r="E327" s="30" t="s">
        <v>420</v>
      </c>
      <c r="F327" s="30" t="s">
        <v>292</v>
      </c>
      <c r="G327" s="30" t="s">
        <v>348</v>
      </c>
      <c r="H327" s="30" t="s">
        <v>354</v>
      </c>
      <c r="I327" s="30" t="s">
        <v>262</v>
      </c>
      <c r="J327" s="54" t="s">
        <v>262</v>
      </c>
      <c r="K327" s="53" t="s">
        <v>1609</v>
      </c>
      <c r="L327" s="53" t="s">
        <v>1610</v>
      </c>
      <c r="M327" s="98" t="s">
        <v>1383</v>
      </c>
      <c r="N327" s="53" t="s">
        <v>1384</v>
      </c>
      <c r="O327" s="53" t="s">
        <v>1385</v>
      </c>
      <c r="P327" s="91" t="s">
        <v>50</v>
      </c>
      <c r="Q327" s="99">
        <v>45292</v>
      </c>
      <c r="R327" s="99">
        <v>45016</v>
      </c>
      <c r="S327" s="53" t="s">
        <v>235</v>
      </c>
      <c r="T327" s="92"/>
      <c r="U327" s="53"/>
      <c r="V327" s="98">
        <v>70</v>
      </c>
      <c r="W327" s="30" t="s">
        <v>1388</v>
      </c>
      <c r="X327" s="30" t="s">
        <v>1360</v>
      </c>
      <c r="Y327" s="30" t="s">
        <v>311</v>
      </c>
      <c r="Z327" s="54" t="s">
        <v>262</v>
      </c>
      <c r="AA327" s="75" t="s">
        <v>262</v>
      </c>
      <c r="AB327" s="30" t="s">
        <v>1389</v>
      </c>
      <c r="AC327" s="30" t="s">
        <v>322</v>
      </c>
      <c r="AD327" s="54" t="s">
        <v>262</v>
      </c>
      <c r="AE327" s="76" t="s">
        <v>262</v>
      </c>
      <c r="AF327" s="76" t="s">
        <v>262</v>
      </c>
      <c r="AG327" s="75" t="s">
        <v>262</v>
      </c>
      <c r="AH327" s="30" t="s">
        <v>262</v>
      </c>
      <c r="AI327" s="30" t="s">
        <v>262</v>
      </c>
      <c r="AJ327" s="30" t="s">
        <v>275</v>
      </c>
    </row>
    <row r="328" spans="2:36" ht="171" hidden="1" x14ac:dyDescent="0.2">
      <c r="B328" s="30" t="s">
        <v>201</v>
      </c>
      <c r="C328" s="30" t="s">
        <v>502</v>
      </c>
      <c r="D328" s="30" t="s">
        <v>484</v>
      </c>
      <c r="E328" s="30" t="s">
        <v>420</v>
      </c>
      <c r="F328" s="30" t="s">
        <v>292</v>
      </c>
      <c r="G328" s="30" t="s">
        <v>348</v>
      </c>
      <c r="H328" s="30" t="s">
        <v>354</v>
      </c>
      <c r="I328" s="30" t="s">
        <v>262</v>
      </c>
      <c r="J328" s="54" t="s">
        <v>262</v>
      </c>
      <c r="K328" s="53" t="s">
        <v>1386</v>
      </c>
      <c r="L328" s="53" t="s">
        <v>1611</v>
      </c>
      <c r="M328" s="98" t="s">
        <v>1387</v>
      </c>
      <c r="N328" s="53" t="s">
        <v>1384</v>
      </c>
      <c r="O328" s="53" t="s">
        <v>1263</v>
      </c>
      <c r="P328" s="91" t="s">
        <v>50</v>
      </c>
      <c r="Q328" s="99">
        <v>45383</v>
      </c>
      <c r="R328" s="91">
        <v>45046</v>
      </c>
      <c r="S328" s="53" t="s">
        <v>235</v>
      </c>
      <c r="T328" s="92"/>
      <c r="U328" s="53"/>
      <c r="V328" s="98">
        <v>10</v>
      </c>
      <c r="W328" s="30" t="s">
        <v>1360</v>
      </c>
      <c r="X328" s="30" t="s">
        <v>311</v>
      </c>
      <c r="Y328" s="54" t="s">
        <v>262</v>
      </c>
      <c r="Z328" s="75" t="s">
        <v>262</v>
      </c>
      <c r="AA328" s="75" t="s">
        <v>262</v>
      </c>
      <c r="AB328" s="30" t="s">
        <v>1389</v>
      </c>
      <c r="AC328" s="30" t="s">
        <v>322</v>
      </c>
      <c r="AD328" s="54" t="s">
        <v>262</v>
      </c>
      <c r="AE328" s="76" t="s">
        <v>262</v>
      </c>
      <c r="AF328" s="76" t="s">
        <v>262</v>
      </c>
      <c r="AG328" s="75" t="s">
        <v>262</v>
      </c>
      <c r="AH328" s="30" t="s">
        <v>262</v>
      </c>
      <c r="AI328" s="30" t="s">
        <v>262</v>
      </c>
      <c r="AJ328" s="30" t="s">
        <v>275</v>
      </c>
    </row>
    <row r="329" spans="2:36" ht="171" hidden="1" x14ac:dyDescent="0.2">
      <c r="B329" s="30" t="s">
        <v>201</v>
      </c>
      <c r="C329" s="30" t="s">
        <v>502</v>
      </c>
      <c r="D329" s="54" t="s">
        <v>484</v>
      </c>
      <c r="E329" s="54" t="s">
        <v>421</v>
      </c>
      <c r="F329" s="30" t="s">
        <v>292</v>
      </c>
      <c r="G329" s="30" t="s">
        <v>348</v>
      </c>
      <c r="H329" s="30" t="s">
        <v>354</v>
      </c>
      <c r="I329" s="30" t="s">
        <v>262</v>
      </c>
      <c r="J329" s="54" t="s">
        <v>262</v>
      </c>
      <c r="K329" s="54" t="s">
        <v>1390</v>
      </c>
      <c r="L329" s="54" t="s">
        <v>1391</v>
      </c>
      <c r="M329" s="64" t="s">
        <v>1380</v>
      </c>
      <c r="N329" s="53" t="s">
        <v>1381</v>
      </c>
      <c r="O329" s="53" t="s">
        <v>1382</v>
      </c>
      <c r="P329" s="30" t="s">
        <v>235</v>
      </c>
      <c r="Q329" s="94">
        <v>45352</v>
      </c>
      <c r="R329" s="94">
        <v>45596</v>
      </c>
      <c r="S329" s="91" t="s">
        <v>50</v>
      </c>
      <c r="T329" s="100"/>
      <c r="U329" s="100"/>
      <c r="W329" s="30" t="s">
        <v>1360</v>
      </c>
      <c r="X329" s="30" t="s">
        <v>311</v>
      </c>
      <c r="Y329" s="54" t="s">
        <v>262</v>
      </c>
      <c r="Z329" s="75" t="s">
        <v>262</v>
      </c>
      <c r="AA329" s="75" t="s">
        <v>262</v>
      </c>
      <c r="AB329" s="30" t="s">
        <v>1389</v>
      </c>
      <c r="AC329" s="30" t="s">
        <v>322</v>
      </c>
      <c r="AD329" s="54" t="s">
        <v>262</v>
      </c>
      <c r="AE329" s="76" t="s">
        <v>262</v>
      </c>
      <c r="AF329" s="76" t="s">
        <v>262</v>
      </c>
      <c r="AG329" s="75" t="s">
        <v>262</v>
      </c>
      <c r="AH329" s="30" t="s">
        <v>262</v>
      </c>
      <c r="AI329" s="30" t="s">
        <v>262</v>
      </c>
      <c r="AJ329" s="30" t="s">
        <v>275</v>
      </c>
    </row>
    <row r="330" spans="2:36" ht="171" hidden="1" x14ac:dyDescent="0.2">
      <c r="B330" s="30" t="s">
        <v>201</v>
      </c>
      <c r="C330" s="30" t="s">
        <v>502</v>
      </c>
      <c r="D330" s="54" t="s">
        <v>484</v>
      </c>
      <c r="E330" s="54" t="s">
        <v>421</v>
      </c>
      <c r="F330" s="30" t="s">
        <v>292</v>
      </c>
      <c r="G330" s="30" t="s">
        <v>348</v>
      </c>
      <c r="H330" s="30" t="s">
        <v>354</v>
      </c>
      <c r="I330" s="30" t="s">
        <v>262</v>
      </c>
      <c r="J330" s="54" t="s">
        <v>262</v>
      </c>
      <c r="K330" s="54" t="s">
        <v>1392</v>
      </c>
      <c r="L330" s="54" t="s">
        <v>1393</v>
      </c>
      <c r="M330" s="64" t="s">
        <v>1394</v>
      </c>
      <c r="N330" s="53" t="s">
        <v>1384</v>
      </c>
      <c r="O330" s="53" t="s">
        <v>1263</v>
      </c>
      <c r="P330" s="91" t="s">
        <v>50</v>
      </c>
      <c r="Q330" s="94">
        <v>45597</v>
      </c>
      <c r="R330" s="94">
        <v>45626</v>
      </c>
      <c r="S330" s="53" t="s">
        <v>235</v>
      </c>
      <c r="T330" s="100"/>
      <c r="U330" s="100"/>
      <c r="W330" s="30" t="s">
        <v>1360</v>
      </c>
      <c r="X330" s="30" t="s">
        <v>311</v>
      </c>
      <c r="Y330" s="54" t="s">
        <v>262</v>
      </c>
      <c r="Z330" s="75" t="s">
        <v>262</v>
      </c>
      <c r="AA330" s="75" t="s">
        <v>262</v>
      </c>
      <c r="AB330" s="30" t="s">
        <v>1389</v>
      </c>
      <c r="AC330" s="30" t="s">
        <v>322</v>
      </c>
      <c r="AD330" s="54" t="s">
        <v>262</v>
      </c>
      <c r="AE330" s="76" t="s">
        <v>262</v>
      </c>
      <c r="AF330" s="76" t="s">
        <v>262</v>
      </c>
      <c r="AG330" s="75" t="s">
        <v>262</v>
      </c>
      <c r="AH330" s="30" t="s">
        <v>262</v>
      </c>
      <c r="AI330" s="30" t="s">
        <v>262</v>
      </c>
      <c r="AJ330" s="30" t="s">
        <v>275</v>
      </c>
    </row>
    <row r="331" spans="2:36" ht="171" hidden="1" x14ac:dyDescent="0.2">
      <c r="B331" s="30" t="s">
        <v>201</v>
      </c>
      <c r="C331" s="30" t="s">
        <v>502</v>
      </c>
      <c r="D331" s="30" t="s">
        <v>484</v>
      </c>
      <c r="E331" s="30" t="s">
        <v>422</v>
      </c>
      <c r="F331" s="30" t="s">
        <v>292</v>
      </c>
      <c r="G331" s="30" t="s">
        <v>348</v>
      </c>
      <c r="H331" s="30" t="s">
        <v>354</v>
      </c>
      <c r="I331" s="30" t="s">
        <v>262</v>
      </c>
      <c r="J331" s="54" t="s">
        <v>262</v>
      </c>
      <c r="K331" s="54" t="s">
        <v>1395</v>
      </c>
      <c r="L331" s="54" t="s">
        <v>1396</v>
      </c>
      <c r="M331" s="64" t="s">
        <v>1397</v>
      </c>
      <c r="N331" s="54" t="s">
        <v>1381</v>
      </c>
      <c r="O331" s="53" t="s">
        <v>1398</v>
      </c>
      <c r="P331" s="30" t="s">
        <v>235</v>
      </c>
      <c r="Q331" s="94">
        <v>45597</v>
      </c>
      <c r="R331" s="94">
        <v>45611</v>
      </c>
      <c r="S331" s="91" t="s">
        <v>50</v>
      </c>
      <c r="T331" s="100"/>
      <c r="U331" s="100"/>
      <c r="W331" s="30" t="s">
        <v>1360</v>
      </c>
      <c r="X331" s="30" t="s">
        <v>311</v>
      </c>
      <c r="Y331" s="54" t="s">
        <v>262</v>
      </c>
      <c r="Z331" s="75" t="s">
        <v>262</v>
      </c>
      <c r="AA331" s="75" t="s">
        <v>262</v>
      </c>
      <c r="AB331" s="30" t="s">
        <v>1389</v>
      </c>
      <c r="AC331" s="30" t="s">
        <v>322</v>
      </c>
      <c r="AD331" s="54" t="s">
        <v>262</v>
      </c>
      <c r="AE331" s="76" t="s">
        <v>262</v>
      </c>
      <c r="AF331" s="76" t="s">
        <v>262</v>
      </c>
      <c r="AG331" s="75" t="s">
        <v>262</v>
      </c>
      <c r="AH331" s="30" t="s">
        <v>262</v>
      </c>
      <c r="AI331" s="30" t="s">
        <v>262</v>
      </c>
      <c r="AJ331" s="30" t="s">
        <v>275</v>
      </c>
    </row>
    <row r="332" spans="2:36" ht="171" hidden="1" x14ac:dyDescent="0.2">
      <c r="B332" s="30" t="s">
        <v>201</v>
      </c>
      <c r="C332" s="30" t="s">
        <v>502</v>
      </c>
      <c r="D332" s="54" t="s">
        <v>484</v>
      </c>
      <c r="E332" s="30" t="s">
        <v>423</v>
      </c>
      <c r="F332" s="30" t="s">
        <v>292</v>
      </c>
      <c r="G332" s="30" t="s">
        <v>348</v>
      </c>
      <c r="H332" s="30" t="s">
        <v>354</v>
      </c>
      <c r="I332" s="30" t="s">
        <v>262</v>
      </c>
      <c r="J332" s="54" t="s">
        <v>262</v>
      </c>
      <c r="K332" s="54" t="s">
        <v>1399</v>
      </c>
      <c r="L332" s="54" t="s">
        <v>1400</v>
      </c>
      <c r="M332" s="64" t="s">
        <v>1401</v>
      </c>
      <c r="N332" s="54" t="s">
        <v>1381</v>
      </c>
      <c r="O332" s="53" t="s">
        <v>1382</v>
      </c>
      <c r="P332" s="30" t="s">
        <v>235</v>
      </c>
      <c r="Q332" s="94">
        <v>45627</v>
      </c>
      <c r="R332" s="94">
        <v>45641</v>
      </c>
      <c r="S332" s="91" t="s">
        <v>50</v>
      </c>
      <c r="T332" s="100"/>
      <c r="U332" s="100"/>
      <c r="W332" s="30" t="s">
        <v>1360</v>
      </c>
      <c r="X332" s="30" t="s">
        <v>311</v>
      </c>
      <c r="Y332" s="54" t="s">
        <v>262</v>
      </c>
      <c r="Z332" s="75" t="s">
        <v>262</v>
      </c>
      <c r="AA332" s="75" t="s">
        <v>262</v>
      </c>
      <c r="AB332" s="30" t="s">
        <v>1389</v>
      </c>
      <c r="AC332" s="30" t="s">
        <v>322</v>
      </c>
      <c r="AD332" s="54" t="s">
        <v>262</v>
      </c>
      <c r="AE332" s="76" t="s">
        <v>262</v>
      </c>
      <c r="AF332" s="76" t="s">
        <v>262</v>
      </c>
      <c r="AG332" s="75" t="s">
        <v>262</v>
      </c>
      <c r="AH332" s="30" t="s">
        <v>262</v>
      </c>
      <c r="AI332" s="30" t="s">
        <v>262</v>
      </c>
      <c r="AJ332" s="30" t="s">
        <v>275</v>
      </c>
    </row>
    <row r="333" spans="2:36" ht="171" hidden="1" x14ac:dyDescent="0.2">
      <c r="B333" s="30" t="s">
        <v>201</v>
      </c>
      <c r="C333" s="30" t="s">
        <v>502</v>
      </c>
      <c r="D333" s="54" t="s">
        <v>484</v>
      </c>
      <c r="E333" s="30" t="s">
        <v>423</v>
      </c>
      <c r="F333" s="30" t="s">
        <v>292</v>
      </c>
      <c r="G333" s="30" t="s">
        <v>348</v>
      </c>
      <c r="H333" s="30" t="s">
        <v>354</v>
      </c>
      <c r="I333" s="30" t="s">
        <v>262</v>
      </c>
      <c r="J333" s="54" t="s">
        <v>262</v>
      </c>
      <c r="K333" s="54" t="s">
        <v>1612</v>
      </c>
      <c r="L333" s="54" t="s">
        <v>1402</v>
      </c>
      <c r="M333" s="64" t="s">
        <v>1403</v>
      </c>
      <c r="N333" s="53" t="s">
        <v>1255</v>
      </c>
      <c r="O333" s="53" t="s">
        <v>1256</v>
      </c>
      <c r="P333" s="91" t="s">
        <v>50</v>
      </c>
      <c r="Q333" s="94">
        <v>45627</v>
      </c>
      <c r="R333" s="94">
        <v>45641</v>
      </c>
      <c r="S333" s="30" t="s">
        <v>235</v>
      </c>
      <c r="T333" s="100"/>
      <c r="U333" s="100"/>
      <c r="W333" s="30" t="s">
        <v>1360</v>
      </c>
      <c r="X333" s="30" t="s">
        <v>311</v>
      </c>
      <c r="Y333" s="54" t="s">
        <v>262</v>
      </c>
      <c r="Z333" s="75" t="s">
        <v>262</v>
      </c>
      <c r="AA333" s="75" t="s">
        <v>262</v>
      </c>
      <c r="AB333" s="30" t="s">
        <v>1389</v>
      </c>
      <c r="AC333" s="30" t="s">
        <v>322</v>
      </c>
      <c r="AD333" s="54" t="s">
        <v>262</v>
      </c>
      <c r="AE333" s="76" t="s">
        <v>262</v>
      </c>
      <c r="AF333" s="76" t="s">
        <v>262</v>
      </c>
      <c r="AG333" s="75" t="s">
        <v>262</v>
      </c>
      <c r="AH333" s="30" t="s">
        <v>262</v>
      </c>
      <c r="AI333" s="30" t="s">
        <v>262</v>
      </c>
      <c r="AJ333" s="30" t="s">
        <v>275</v>
      </c>
    </row>
    <row r="334" spans="2:36" ht="142.5" hidden="1" x14ac:dyDescent="0.2">
      <c r="B334" s="30" t="s">
        <v>201</v>
      </c>
      <c r="C334" s="30" t="s">
        <v>285</v>
      </c>
      <c r="D334" s="30" t="s">
        <v>491</v>
      </c>
      <c r="E334" s="30" t="s">
        <v>455</v>
      </c>
      <c r="F334" s="30" t="s">
        <v>292</v>
      </c>
      <c r="G334" s="30" t="s">
        <v>262</v>
      </c>
      <c r="H334" s="30" t="s">
        <v>262</v>
      </c>
      <c r="I334" s="30" t="s">
        <v>262</v>
      </c>
      <c r="J334" s="54" t="s">
        <v>262</v>
      </c>
      <c r="K334" s="30" t="s">
        <v>1613</v>
      </c>
      <c r="L334" s="95" t="s">
        <v>1614</v>
      </c>
      <c r="M334" s="30" t="s">
        <v>1615</v>
      </c>
      <c r="N334" s="30" t="s">
        <v>1404</v>
      </c>
      <c r="O334" s="30"/>
      <c r="P334" s="30" t="s">
        <v>235</v>
      </c>
      <c r="Q334" s="94">
        <v>45292</v>
      </c>
      <c r="R334" s="94">
        <v>45626</v>
      </c>
      <c r="S334" s="103" t="s">
        <v>235</v>
      </c>
      <c r="T334" s="100"/>
      <c r="U334" s="100"/>
      <c r="W334" s="95" t="s">
        <v>303</v>
      </c>
      <c r="X334" s="30" t="s">
        <v>308</v>
      </c>
      <c r="Y334" s="54" t="s">
        <v>262</v>
      </c>
      <c r="Z334" s="75" t="s">
        <v>262</v>
      </c>
      <c r="AA334" s="75" t="s">
        <v>262</v>
      </c>
      <c r="AB334" s="54" t="s">
        <v>1357</v>
      </c>
      <c r="AC334" s="54" t="s">
        <v>262</v>
      </c>
      <c r="AD334" s="76" t="s">
        <v>262</v>
      </c>
      <c r="AE334" s="76" t="s">
        <v>262</v>
      </c>
      <c r="AF334" s="75" t="s">
        <v>262</v>
      </c>
      <c r="AG334" s="75" t="s">
        <v>262</v>
      </c>
      <c r="AH334" s="30" t="s">
        <v>262</v>
      </c>
      <c r="AI334" s="30" t="s">
        <v>262</v>
      </c>
      <c r="AJ334" s="30" t="s">
        <v>274</v>
      </c>
    </row>
    <row r="335" spans="2:36" ht="142.5" hidden="1" x14ac:dyDescent="0.2">
      <c r="B335" s="30" t="s">
        <v>201</v>
      </c>
      <c r="C335" s="30" t="s">
        <v>285</v>
      </c>
      <c r="D335" s="30" t="s">
        <v>491</v>
      </c>
      <c r="E335" s="30" t="s">
        <v>455</v>
      </c>
      <c r="F335" s="30" t="s">
        <v>292</v>
      </c>
      <c r="G335" s="30" t="s">
        <v>262</v>
      </c>
      <c r="H335" s="30" t="s">
        <v>262</v>
      </c>
      <c r="I335" s="30" t="s">
        <v>262</v>
      </c>
      <c r="J335" s="54" t="s">
        <v>262</v>
      </c>
      <c r="K335" s="54" t="s">
        <v>1463</v>
      </c>
      <c r="L335" s="54" t="s">
        <v>1616</v>
      </c>
      <c r="M335" s="54" t="s">
        <v>1435</v>
      </c>
      <c r="N335" s="54" t="s">
        <v>1404</v>
      </c>
      <c r="O335" s="30"/>
      <c r="P335" s="30" t="s">
        <v>235</v>
      </c>
      <c r="Q335" s="94">
        <v>45292</v>
      </c>
      <c r="R335" s="94">
        <v>45412</v>
      </c>
      <c r="S335" s="94" t="s">
        <v>224</v>
      </c>
      <c r="T335" s="57"/>
      <c r="U335" s="54"/>
      <c r="V335" s="66"/>
      <c r="W335" s="30" t="s">
        <v>303</v>
      </c>
      <c r="X335" s="30" t="s">
        <v>262</v>
      </c>
      <c r="Y335" s="30" t="s">
        <v>262</v>
      </c>
      <c r="Z335" s="30" t="s">
        <v>262</v>
      </c>
      <c r="AA335" s="30" t="s">
        <v>262</v>
      </c>
      <c r="AB335" s="54" t="s">
        <v>1247</v>
      </c>
      <c r="AC335" s="54" t="s">
        <v>262</v>
      </c>
      <c r="AD335" s="54" t="s">
        <v>262</v>
      </c>
      <c r="AE335" s="54" t="s">
        <v>262</v>
      </c>
      <c r="AF335" s="54" t="s">
        <v>262</v>
      </c>
      <c r="AG335" s="54" t="s">
        <v>262</v>
      </c>
      <c r="AH335" s="54" t="s">
        <v>262</v>
      </c>
      <c r="AI335" s="54" t="s">
        <v>262</v>
      </c>
      <c r="AJ335" s="30" t="s">
        <v>274</v>
      </c>
    </row>
    <row r="336" spans="2:36" ht="142.5" hidden="1" x14ac:dyDescent="0.2">
      <c r="B336" s="30" t="s">
        <v>201</v>
      </c>
      <c r="C336" s="30" t="s">
        <v>285</v>
      </c>
      <c r="D336" s="30" t="s">
        <v>491</v>
      </c>
      <c r="E336" s="30" t="s">
        <v>455</v>
      </c>
      <c r="F336" s="30" t="s">
        <v>292</v>
      </c>
      <c r="G336" s="30" t="s">
        <v>262</v>
      </c>
      <c r="H336" s="30" t="s">
        <v>262</v>
      </c>
      <c r="I336" s="30" t="s">
        <v>262</v>
      </c>
      <c r="J336" s="54" t="s">
        <v>262</v>
      </c>
      <c r="K336" s="54" t="s">
        <v>1466</v>
      </c>
      <c r="L336" s="54" t="s">
        <v>1616</v>
      </c>
      <c r="M336" s="54" t="s">
        <v>1440</v>
      </c>
      <c r="N336" s="54" t="s">
        <v>1404</v>
      </c>
      <c r="O336" s="30"/>
      <c r="P336" s="30" t="s">
        <v>235</v>
      </c>
      <c r="Q336" s="94">
        <v>45413</v>
      </c>
      <c r="R336" s="102">
        <v>45535</v>
      </c>
      <c r="S336" s="94" t="s">
        <v>224</v>
      </c>
      <c r="T336" s="57"/>
      <c r="U336" s="54"/>
      <c r="V336" s="66"/>
      <c r="W336" s="30" t="s">
        <v>303</v>
      </c>
      <c r="X336" s="30" t="s">
        <v>262</v>
      </c>
      <c r="Y336" s="30" t="s">
        <v>262</v>
      </c>
      <c r="Z336" s="30" t="s">
        <v>262</v>
      </c>
      <c r="AA336" s="30" t="s">
        <v>262</v>
      </c>
      <c r="AB336" s="54" t="s">
        <v>1247</v>
      </c>
      <c r="AC336" s="54" t="s">
        <v>262</v>
      </c>
      <c r="AD336" s="54" t="s">
        <v>262</v>
      </c>
      <c r="AE336" s="54" t="s">
        <v>262</v>
      </c>
      <c r="AF336" s="54" t="s">
        <v>262</v>
      </c>
      <c r="AG336" s="54" t="s">
        <v>262</v>
      </c>
      <c r="AH336" s="54" t="s">
        <v>262</v>
      </c>
      <c r="AI336" s="54" t="s">
        <v>262</v>
      </c>
      <c r="AJ336" s="30" t="s">
        <v>274</v>
      </c>
    </row>
    <row r="337" spans="1:36" ht="142.5" hidden="1" x14ac:dyDescent="0.2">
      <c r="B337" s="30" t="s">
        <v>201</v>
      </c>
      <c r="C337" s="30" t="s">
        <v>285</v>
      </c>
      <c r="D337" s="30" t="s">
        <v>491</v>
      </c>
      <c r="E337" s="30" t="s">
        <v>455</v>
      </c>
      <c r="F337" s="30" t="s">
        <v>292</v>
      </c>
      <c r="G337" s="30" t="s">
        <v>262</v>
      </c>
      <c r="H337" s="30" t="s">
        <v>262</v>
      </c>
      <c r="I337" s="30" t="s">
        <v>262</v>
      </c>
      <c r="J337" s="54" t="s">
        <v>262</v>
      </c>
      <c r="K337" s="54" t="s">
        <v>1471</v>
      </c>
      <c r="L337" s="54" t="s">
        <v>1616</v>
      </c>
      <c r="M337" s="54" t="s">
        <v>1445</v>
      </c>
      <c r="N337" s="54" t="s">
        <v>1404</v>
      </c>
      <c r="O337" s="30"/>
      <c r="P337" s="30" t="s">
        <v>235</v>
      </c>
      <c r="Q337" s="94">
        <v>45536</v>
      </c>
      <c r="R337" s="102">
        <v>45626</v>
      </c>
      <c r="S337" s="94" t="s">
        <v>224</v>
      </c>
      <c r="T337" s="57"/>
      <c r="U337" s="54"/>
      <c r="V337" s="66"/>
      <c r="W337" s="30" t="s">
        <v>303</v>
      </c>
      <c r="X337" s="30" t="s">
        <v>262</v>
      </c>
      <c r="Y337" s="30" t="s">
        <v>262</v>
      </c>
      <c r="Z337" s="30" t="s">
        <v>262</v>
      </c>
      <c r="AA337" s="30" t="s">
        <v>262</v>
      </c>
      <c r="AB337" s="54" t="s">
        <v>1247</v>
      </c>
      <c r="AC337" s="54" t="s">
        <v>262</v>
      </c>
      <c r="AD337" s="54" t="s">
        <v>262</v>
      </c>
      <c r="AE337" s="54" t="s">
        <v>262</v>
      </c>
      <c r="AF337" s="54" t="s">
        <v>262</v>
      </c>
      <c r="AG337" s="54" t="s">
        <v>262</v>
      </c>
      <c r="AH337" s="54" t="s">
        <v>262</v>
      </c>
      <c r="AI337" s="54" t="s">
        <v>262</v>
      </c>
      <c r="AJ337" s="30" t="s">
        <v>274</v>
      </c>
    </row>
    <row r="338" spans="1:36" s="189" customFormat="1" x14ac:dyDescent="0.2">
      <c r="A338" s="25"/>
      <c r="V338" s="25"/>
      <c r="AC338" s="200"/>
      <c r="AD338" s="200"/>
      <c r="AE338" s="200"/>
      <c r="AF338" s="200"/>
    </row>
    <row r="339" spans="1:36" s="189" customFormat="1" x14ac:dyDescent="0.2">
      <c r="A339" s="25"/>
      <c r="V339" s="25"/>
      <c r="AC339" s="200"/>
      <c r="AD339" s="200"/>
      <c r="AE339" s="200"/>
      <c r="AF339" s="200"/>
    </row>
  </sheetData>
  <sheetProtection algorithmName="SHA-512" hashValue="GNXPlZyRN1AjAnxNG013JtIVyOTbu9CuPGMbDE5Wg3qroFR1S2W+6Y9VEwTyRNgKJbnB9qB6jBaJZqsGBpRN2g==" saltValue="7KrHbjpVgYnqNtra3nDOLg==" spinCount="100000" sheet="1" objects="1" scenarios="1"/>
  <autoFilter ref="A9:AJ337" xr:uid="{00000000-0001-0000-0000-000000000000}">
    <filterColumn colId="6" showButton="0"/>
    <filterColumn colId="7" showButton="0"/>
    <filterColumn colId="8" showButton="0"/>
    <filterColumn colId="22" showButton="0"/>
    <filterColumn colId="23" showButton="0"/>
    <filterColumn colId="24" showButton="0"/>
    <filterColumn colId="25" showButton="0"/>
    <filterColumn colId="27" showButton="0">
      <filters>
        <filter val="9. Plan Anticorrupción y de Atención al Ciudadano"/>
      </filters>
    </filterColumn>
    <filterColumn colId="28" showButton="0"/>
    <filterColumn colId="29" showButton="0"/>
    <filterColumn colId="30" showButton="0"/>
    <filterColumn colId="31" showButton="0"/>
  </autoFilter>
  <mergeCells count="27">
    <mergeCell ref="Q8:Q9"/>
    <mergeCell ref="R8:R9"/>
    <mergeCell ref="D2:AH3"/>
    <mergeCell ref="D4:AH5"/>
    <mergeCell ref="L8:L9"/>
    <mergeCell ref="M8:M9"/>
    <mergeCell ref="N8:N9"/>
    <mergeCell ref="T8:T9"/>
    <mergeCell ref="U8:U9"/>
    <mergeCell ref="V8:V9"/>
    <mergeCell ref="G8:J9"/>
    <mergeCell ref="C4:C5"/>
    <mergeCell ref="B2:B5"/>
    <mergeCell ref="C2:C3"/>
    <mergeCell ref="AJ8:AJ9"/>
    <mergeCell ref="B8:B9"/>
    <mergeCell ref="C8:C9"/>
    <mergeCell ref="D8:D9"/>
    <mergeCell ref="O8:O9"/>
    <mergeCell ref="P8:P9"/>
    <mergeCell ref="E8:E9"/>
    <mergeCell ref="F8:F9"/>
    <mergeCell ref="K8:K9"/>
    <mergeCell ref="W8:AA9"/>
    <mergeCell ref="AH8:AI8"/>
    <mergeCell ref="AB8:AG9"/>
    <mergeCell ref="S8:S9"/>
  </mergeCells>
  <phoneticPr fontId="12" type="noConversion"/>
  <conditionalFormatting sqref="AJ199:AJ200">
    <cfRule type="expression" dxfId="0" priority="1">
      <formula>$AB199&lt;&gt;""</formula>
    </cfRule>
  </conditionalFormatting>
  <dataValidations xWindow="1665" yWindow="516" count="27">
    <dataValidation allowBlank="1" showInputMessage="1" showErrorMessage="1" prompt="Elija de las listas las políticas del MIPG a las que contribuye a su cumplimiento con el desarrollo de la actividad. Puede aplicar entre una (1) y tres (3) políticas." sqref="W8:AA9" xr:uid="{3D81C872-3D08-441B-869E-7481C432E931}"/>
    <dataValidation allowBlank="1" showInputMessage="1" showErrorMessage="1" prompt="Nombre de los funcionarios o contratistas asignados para apoyar el desarrollo de la actividad" sqref="O8:O9" xr:uid="{213DA051-27FA-472D-944C-98D11F6FC3EA}"/>
    <dataValidation allowBlank="1" showInputMessage="1" showErrorMessage="1" prompt="Índique el proceso responsable de la ejecución de la actividad" sqref="AJ8:AJ9" xr:uid="{C674BCBF-BB2B-4E5D-954C-72DDCD82CE9D}"/>
    <dataValidation allowBlank="1" showInputMessage="1" showErrorMessage="1" prompt="Seleccione la dependencia líder de la ejecución de la actividad" sqref="P8:P9" xr:uid="{04590394-08C6-4C0B-B2CC-B456314F00F3}"/>
    <dataValidation allowBlank="1" showInputMessage="1" showErrorMessage="1" prompt="Elija de las listas los planes a los que pertenece la actividad. Puede aplicar entre uno (1) y tres (3) planes. " sqref="AB8" xr:uid="{95E1FAFB-3440-45EF-ADEA-A1F508733C67}"/>
    <dataValidation allowBlank="1" showInputMessage="1" showErrorMessage="1" prompt="Incluya la ponderación de cada actividad que aporta a la consecución del producto, de tal forma que la sumatoria sea 100% para cada producto." sqref="V8:V9" xr:uid="{FEF8C286-8A03-4067-BA10-CAA6A16EB6C3}"/>
    <dataValidation allowBlank="1" showInputMessage="1" showErrorMessage="1" prompt="Indique el código de identificación - ID del PAA al que corresponde la adquisición de bienes y/o servicios como contratos de prestación de servicios, sistemas de información, entre otros, necesarios para el desarrollo de la actividad." sqref="U8:U9" xr:uid="{1BE5C503-8E81-49D2-BA19-090A93DEEB4E}"/>
    <dataValidation allowBlank="1" showInputMessage="1" showErrorMessage="1" prompt="Indique los recursos económicos requeridos para el desarrollo de la actividad y asignados en el Plan Anual de Adquisiciones - PAA." sqref="T8:T9" xr:uid="{F7687580-CBE8-486C-BC2B-12E1B6857DD5}"/>
    <dataValidation allowBlank="1" showInputMessage="1" showErrorMessage="1" prompt="DD-MM-AAAA" sqref="Q8:R9" xr:uid="{47A2264E-F31F-4AA5-A1CF-89BC6C726E09}"/>
    <dataValidation allowBlank="1" showInputMessage="1" showErrorMessage="1" prompt="Elija de la lista la dependencia a la que hace parte el colaborador responsable de la ejecución de la actividad. " sqref="P8:P9" xr:uid="{08DE9247-FDCE-4BDE-8824-2B129D1DF2DA}"/>
    <dataValidation allowBlank="1" showInputMessage="1" showErrorMessage="1" prompt="Nombre del colaborador responsable de ejecutar la actividad." sqref="N8:N9" xr:uid="{475F2781-C7FD-47B7-AE32-E593BBFA56CE}"/>
    <dataValidation allowBlank="1" showInputMessage="1" showErrorMessage="1" prompt="Soporte de ejecución de la actividad o producto intermedio que contribuye a la obtención del producto final o al cumplimiento de fases intermedias. Ej: Documento elaborado, Actas de reunión firmadas, Listas de asistencia diligenciadas._x000a__x000a_" sqref="M8:M9" xr:uid="{9700342E-8CCD-4A0C-B150-9D06D2AC4523}"/>
    <dataValidation allowBlank="1" showInputMessage="1" showErrorMessage="1" prompt="Detalle de la actividad definida" sqref="L8:L9" xr:uid="{112E7512-CC1D-4DDA-A314-84C37D995ECE}"/>
    <dataValidation allowBlank="1" showInputMessage="1" showErrorMessage="1" prompt="Defina las actividades necesarias para la obtención de los productos. _x000a_Estructura: VERBO en infinitivo + el Objeto + condicion de calidad." sqref="K8:K9" xr:uid="{06C7BA13-277D-4085-B9B1-7E325C580D09}"/>
    <dataValidation allowBlank="1" showInputMessage="1" showErrorMessage="1" prompt="Defina el responsable de la obtención del producto en términos de cargo y dependencia. Debe ser de nivel directivo." sqref="F8:F9" xr:uid="{4947B92D-9EF9-49DC-809C-370F84ED95D1}"/>
    <dataValidation allowBlank="1" showInputMessage="1" showErrorMessage="1" prompt="Registre o elija de la lista el producto del Plan Estratégico Institucional que desea obtener. _x000a_Producto es el resultado final del desarrollo de actividades de un proceso, fase o proyecto, el cual debe ser verificable." sqref="E8:E9" xr:uid="{32A81307-764C-446F-A01F-7266D7771563}"/>
    <dataValidation allowBlank="1" showInputMessage="1" showErrorMessage="1" prompt="Teniendo en cuenta el objetivo seleccionado, registre o elija de la lista la estrategia asociada a las actividades del plan de acción.  Para mas información puede consultar el Diccionario de Datos y el PEI" sqref="D8:D9" xr:uid="{52D87777-3937-49FD-AE6F-999C2F743D62}"/>
    <dataValidation allowBlank="1" showInputMessage="1" showErrorMessage="1" prompt="De acuerdo a la perspectiva seleaccionada, elija de la lista el objetivo estratégico sobre el cual va a formular las actividades del plan de acción.  Para mas información puede consultar el Diccionario de Datos y el PEI" sqref="C8:C9" xr:uid="{0C5AE665-8097-4551-A5A1-AC5428CEDF7D}"/>
    <dataValidation allowBlank="1" showInputMessage="1" showErrorMessage="1" prompt="Elija de la lista la perspectiva sobre la cual va a formular las actividades del plan de acción.  Para mas información puede consultar el Diccionario de Datos y el PEI" sqref="B8:B9" xr:uid="{8092A859-6029-4355-8634-88A400F21FF4}"/>
    <dataValidation type="list" allowBlank="1" showInputMessage="1" showErrorMessage="1" sqref="AH227:AH231 AI47:AI48 AH70:AI73 AI310 AI290:AI291 AH311:AI312 AH242:AH244 AH262:AH310 AH313:AH337 AH10:AH200" xr:uid="{68B3F1EA-95EA-4947-B683-5EEB8C101036}">
      <formula1>Componentes</formula1>
    </dataValidation>
    <dataValidation allowBlank="1" showInputMessage="1" showErrorMessage="1" prompt="Si marcó que la actividad pertence al plan 9. Plan Anticorrupción y de atención al ciudadano, debe indicar de las listas a cual componente y subcomponente pertenece la actividad." sqref="AH8:AI8" xr:uid="{A7432666-FFF8-423C-97D9-3F4309063AD8}"/>
    <dataValidation allowBlank="1" showInputMessage="1" showErrorMessage="1" prompt="Elija de la lista la dependencia que será usuaria del producto que se generará porque lo requiere para el desarrollo de sus actividades, en los casos que aplique." sqref="S8:S9" xr:uid="{7615840A-FAEB-4674-AEB0-8629CB45043E}"/>
    <dataValidation allowBlank="1" showInputMessage="1" showErrorMessage="1" prompt="Elija de la lista los artículos y/o bases del Plan Nacional de Desarrollo 2022 - 2026 a los que se da respuesta con la implementación de la estrategia y la consecución del producto." sqref="G8" xr:uid="{15281CC8-6CD4-4C62-901D-E1EC4F7BFB29}"/>
    <dataValidation type="list" allowBlank="1" showInputMessage="1" showErrorMessage="1" sqref="B10:B249 B262:B337" xr:uid="{F799BC75-3587-4E4A-BCA3-1B242384E0DD}">
      <formula1>Perspectiva</formula1>
    </dataValidation>
    <dataValidation type="textLength" operator="lessThanOrEqual" allowBlank="1" showInputMessage="1" showErrorMessage="1" errorTitle="No superar 100 caracteres" error="No superar 100 caracteres" sqref="L79:L88 K79:K109" xr:uid="{36E50AFD-DBCC-45A1-8D55-EAE47F376A3B}">
      <formula1>100</formula1>
    </dataValidation>
    <dataValidation type="textLength" operator="lessThanOrEqual" showInputMessage="1" showErrorMessage="1" error="El número máximo de caracteres son 100" prompt="El número máximo de caracteres incluyendo los espacios es de 100" sqref="L79:L88 M120:M121 K120:K121 K79:K117" xr:uid="{2C730E61-C6FA-4B4A-A92E-FBDD4B120A0A}">
      <formula1>100</formula1>
    </dataValidation>
    <dataValidation allowBlank="1" showInputMessage="1" showErrorMessage="1" prompt="Puede registrar la cantidad de colaboradores que requiera, siempre y cuando cuenten con usuario de Eureka" sqref="O171:O175 O135:O136 N174:N175" xr:uid="{E4ADF381-F938-4C83-9361-173391E8F820}"/>
  </dataValidations>
  <hyperlinks>
    <hyperlink ref="K181" r:id="rId1" display="url" xr:uid="{37E695D2-C387-4830-9597-7C96C3D503A0}"/>
  </hyperlinks>
  <pageMargins left="0.7" right="0.7" top="0.75" bottom="0.75" header="0" footer="0"/>
  <pageSetup orientation="portrait" r:id="rId2"/>
  <drawing r:id="rId3"/>
  <legacyDrawing r:id="rId4"/>
  <extLst>
    <ext xmlns:x14="http://schemas.microsoft.com/office/spreadsheetml/2009/9/main" uri="{CCE6A557-97BC-4b89-ADB6-D9C93CAAB3DF}">
      <x14:dataValidations xmlns:xm="http://schemas.microsoft.com/office/excel/2006/main" xWindow="1665" yWindow="516" count="11">
        <x14:dataValidation type="list" allowBlank="1" showInputMessage="1" showErrorMessage="1" xr:uid="{75A20EC9-0806-40D4-BA46-8EED2E466EE9}">
          <x14:formula1>
            <xm:f>Listas!$AF$2:$AF$17</xm:f>
          </x14:formula1>
          <xm:sqref>G85:I88 J91:J102 J52:J54 J76 G112:I113 I16 J79:J88 J308:J310 G148:I148 G155:I157 J105:J157 I20:I21 J10:J48</xm:sqref>
        </x14:dataValidation>
        <x14:dataValidation type="list" allowBlank="1" showErrorMessage="1" xr:uid="{27F833D2-393F-4E7D-A4DF-61C79896466C}">
          <x14:formula1>
            <xm:f>Listas!$AC$2:$AC$21</xm:f>
          </x14:formula1>
          <xm:sqref>Y169:AA170 Y51 X54 X194:AA194 X193:Y193 Y190:Y192 X192:AA192 X191:X192 Y189:AA189 Y70 Y40:Y41 X85:AA88 Z308:AA310 Y167:AA167 AA126 AA58:AA75 Z179:AA179 X244:AA244 X283:AA291 Z195:AA197 Z190:AA193 X180:AA188 X174:Y176 Z171:AA176 X177:AA178 Y197 X199:AA200 Y198:AA198 Y17 Y19:AA20 Y34:AA35 Y37:AA38 Z40:AA42 Z44:AA44 Z46:AA49 X48:Y49 Z50 X51:X52 Z53 Z54:AA54 Z51:AA52 Z16:AA17</xm:sqref>
        </x14:dataValidation>
        <x14:dataValidation type="list" allowBlank="1" showInputMessage="1" showErrorMessage="1" xr:uid="{596A26A8-573E-4E48-B2B7-431223CB513C}">
          <x14:formula1>
            <xm:f>Listas!$AD$2:$AD$13</xm:f>
          </x14:formula1>
          <xm:sqref>AC85 AC244 AC288:AC289 AC284:AC285</xm:sqref>
        </x14:dataValidation>
        <x14:dataValidation type="list" allowBlank="1" showInputMessage="1" showErrorMessage="1" xr:uid="{B97D511F-37D2-4240-AF40-13CC4CF4F813}">
          <x14:formula1>
            <xm:f>Listas!$K$3:$K$25</xm:f>
          </x14:formula1>
          <xm:sqref>AI137:AI139</xm:sqref>
        </x14:dataValidation>
        <x14:dataValidation type="list" allowBlank="1" showErrorMessage="1" xr:uid="{E0051826-994D-4D10-BB45-066C6021F89C}">
          <x14:formula1>
            <xm:f>Listas!$AC$2:$AC$22</xm:f>
          </x14:formula1>
          <xm:sqref>AA55:AA57</xm:sqref>
        </x14:dataValidation>
        <x14:dataValidation type="list" allowBlank="1" showInputMessage="1" showErrorMessage="1" xr:uid="{6D0DB496-FA4B-4785-B842-D70E6F5469E3}">
          <x14:formula1>
            <xm:f>Listas!$AD$2:$AD$15</xm:f>
          </x14:formula1>
          <xm:sqref>AB227:AB264 AB201:AC226 AC168:AD168 AB130:AB133</xm:sqref>
        </x14:dataValidation>
        <x14:dataValidation type="list" allowBlank="1" showInputMessage="1" showErrorMessage="1" xr:uid="{07731DBF-8724-4839-A494-3049B4E0E215}">
          <x14:formula1>
            <xm:f>Listas!$AD$2:$AD$16</xm:f>
          </x14:formula1>
          <xm:sqref>AB193:AG194 AB317:AB318 AC232:AC272 AC190:AG190 AE270:AG271 AB65:AC65 AD227:AF231 AB103 AB91:AB93 AC286:AC287 AB290:AF291 AB158:AB162 AE195:AG196 AD191:AG192 AB188:AG189 AB47:AG47 AB45:AG45 AD19:AG19 AB41 AD16:AG16 AB68:AB73 AD68:AF68 AD218:AG226 AB309:AB310 AC308:AG310 AB311:AG316 AG214:AG215 AD270:AD289 AF272:AG273 AD214:AF217 AE198:AG198 AB244 AG274:AG291 AE272:AE289 AF274:AF289 AD199:AG213 AB180:AG180 AE48:AG48 AB183:AG185 AB129 AB137:AG139 AC141:AG142 AC155:AG156 AB125:AG125 AB48:AC48 AC126:AG126 AC275:AC283 AD186:AG187 AC176:AG178 AE179:AG179 AD197:AG197 AB26:AG40 AC10:AG15 AC17:AG18 AD41:AG42 AB43:AG43 AD44:AG44 AD46:AG46 AC49:AG54 AD232:AG269 AB10:AB25 AC20:AG25 AB335:AG337 AC66:AC113 AB114:AB117 AC118:AC122 AD69:AG157</xm:sqref>
        </x14:dataValidation>
        <x14:dataValidation type="list" allowBlank="1" showInputMessage="1" showErrorMessage="1" xr:uid="{BB7C9386-2056-4713-90A4-F90DB0DC1E36}">
          <x14:formula1>
            <xm:f>Listas!$AC$2:$AC$21</xm:f>
          </x14:formula1>
          <xm:sqref>Z158:Z162 W91:W93 Y96:Z97 X98:Z98 Y99:Z107 X108:Z109 X76:AA76 Y77:AA85 Y89:AA95 X155:Z156 Y110:Z129 Y130:AA132 Y133:Z139 X140:Z142 X140:AA141 Y157:AA157 Y143:Z154 AA168 AA96:AA162</xm:sqref>
        </x14:dataValidation>
        <x14:dataValidation type="list" allowBlank="1" showInputMessage="1" showErrorMessage="1" xr:uid="{2592876A-7117-4549-9168-449239A213A5}">
          <x14:formula1>
            <xm:f>Listas!$Z$2:$Z$15</xm:f>
          </x14:formula1>
          <xm:sqref>AJ64</xm:sqref>
        </x14:dataValidation>
        <x14:dataValidation type="list" allowBlank="1" showInputMessage="1" showErrorMessage="1" xr:uid="{A4AFD890-30D2-45E9-A90B-F87A0DC5F5D4}">
          <x14:formula1>
            <xm:f>Listas!$AC$2:$AC$20</xm:f>
          </x14:formula1>
          <xm:sqref>Y245:AA249</xm:sqref>
        </x14:dataValidation>
        <x14:dataValidation type="list" allowBlank="1" showErrorMessage="1" xr:uid="{37967C82-6814-46F3-9780-F1E69E696DFD}">
          <x14:formula1>
            <xm:f>Listas!$AD$2:$AD$16</xm:f>
          </x14:formula1>
          <xm:sqref>AB181:AG182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995"/>
  <sheetViews>
    <sheetView showGridLines="0" zoomScale="80" zoomScaleNormal="80" workbookViewId="0">
      <pane ySplit="6" topLeftCell="A18" activePane="bottomLeft" state="frozen"/>
      <selection pane="bottomLeft" activeCell="C20" sqref="C20:D20"/>
    </sheetView>
  </sheetViews>
  <sheetFormatPr baseColWidth="10" defaultColWidth="12.625" defaultRowHeight="15" customHeight="1" x14ac:dyDescent="0.2"/>
  <cols>
    <col min="1" max="1" width="4.875" customWidth="1"/>
    <col min="2" max="2" width="24.375" customWidth="1"/>
    <col min="3" max="3" width="33.125" customWidth="1"/>
    <col min="4" max="4" width="71.25" customWidth="1"/>
    <col min="5" max="5" width="21.75" customWidth="1"/>
    <col min="6" max="6" width="19.375" customWidth="1"/>
    <col min="7" max="27" width="9.375" customWidth="1"/>
  </cols>
  <sheetData>
    <row r="1" spans="1:27" ht="6.75" customHeight="1" thickBot="1" x14ac:dyDescent="0.3">
      <c r="B1" s="4"/>
    </row>
    <row r="2" spans="1:27" ht="18.75" customHeight="1" x14ac:dyDescent="0.2">
      <c r="B2" s="146"/>
      <c r="C2" s="39" t="s">
        <v>157</v>
      </c>
      <c r="D2" s="40" t="s">
        <v>158</v>
      </c>
      <c r="E2" s="41" t="s">
        <v>159</v>
      </c>
      <c r="F2" s="42" t="s">
        <v>160</v>
      </c>
    </row>
    <row r="3" spans="1:27" ht="18.75" customHeight="1" x14ac:dyDescent="0.2">
      <c r="B3" s="147"/>
      <c r="C3" s="156" t="s">
        <v>162</v>
      </c>
      <c r="D3" s="158" t="s">
        <v>301</v>
      </c>
      <c r="E3" s="38" t="s">
        <v>161</v>
      </c>
      <c r="F3" s="43">
        <v>6</v>
      </c>
    </row>
    <row r="4" spans="1:27" ht="18.75" customHeight="1" thickBot="1" x14ac:dyDescent="0.25">
      <c r="B4" s="148"/>
      <c r="C4" s="157"/>
      <c r="D4" s="159"/>
      <c r="E4" s="44" t="s">
        <v>163</v>
      </c>
      <c r="F4" s="34" t="s">
        <v>294</v>
      </c>
    </row>
    <row r="5" spans="1:27" ht="7.5" customHeight="1" thickBot="1" x14ac:dyDescent="0.3">
      <c r="B5" s="4"/>
    </row>
    <row r="6" spans="1:27" ht="28.5" customHeight="1" thickBot="1" x14ac:dyDescent="0.25">
      <c r="B6" s="21" t="s">
        <v>184</v>
      </c>
      <c r="C6" s="149" t="s">
        <v>185</v>
      </c>
      <c r="D6" s="155"/>
      <c r="E6" s="149" t="s">
        <v>186</v>
      </c>
      <c r="F6" s="150"/>
    </row>
    <row r="7" spans="1:27" ht="60.75" customHeight="1" x14ac:dyDescent="0.2">
      <c r="B7" s="45" t="s">
        <v>166</v>
      </c>
      <c r="C7" s="160" t="s">
        <v>335</v>
      </c>
      <c r="D7" s="160"/>
      <c r="E7" s="151" t="s">
        <v>334</v>
      </c>
      <c r="F7" s="152"/>
    </row>
    <row r="8" spans="1:27" ht="36.75" customHeight="1" x14ac:dyDescent="0.25">
      <c r="A8" s="5"/>
      <c r="B8" s="46" t="s">
        <v>187</v>
      </c>
      <c r="C8" s="161" t="s">
        <v>188</v>
      </c>
      <c r="D8" s="161"/>
      <c r="E8" s="153" t="s">
        <v>334</v>
      </c>
      <c r="F8" s="154"/>
      <c r="G8" s="5"/>
      <c r="H8" s="5"/>
      <c r="I8" s="5"/>
      <c r="J8" s="5"/>
      <c r="K8" s="5"/>
      <c r="L8" s="5"/>
      <c r="M8" s="5"/>
      <c r="N8" s="5"/>
      <c r="O8" s="5"/>
      <c r="P8" s="5"/>
      <c r="Q8" s="5"/>
      <c r="R8" s="5"/>
      <c r="S8" s="5"/>
      <c r="T8" s="5"/>
      <c r="U8" s="5"/>
      <c r="V8" s="5"/>
      <c r="W8" s="5"/>
      <c r="X8" s="5"/>
      <c r="Y8" s="5"/>
      <c r="Z8" s="5"/>
      <c r="AA8" s="5"/>
    </row>
    <row r="9" spans="1:27" ht="46.5" customHeight="1" x14ac:dyDescent="0.25">
      <c r="A9" s="5"/>
      <c r="B9" s="46" t="s">
        <v>336</v>
      </c>
      <c r="C9" s="161" t="s">
        <v>338</v>
      </c>
      <c r="D9" s="161"/>
      <c r="E9" s="153" t="s">
        <v>334</v>
      </c>
      <c r="F9" s="154"/>
      <c r="G9" s="5"/>
      <c r="H9" s="5"/>
      <c r="I9" s="5"/>
      <c r="J9" s="5"/>
      <c r="K9" s="5"/>
      <c r="L9" s="5"/>
      <c r="M9" s="5"/>
      <c r="N9" s="5"/>
      <c r="O9" s="5"/>
      <c r="P9" s="5"/>
      <c r="Q9" s="5"/>
      <c r="R9" s="5"/>
      <c r="S9" s="5"/>
      <c r="T9" s="5"/>
      <c r="U9" s="5"/>
      <c r="V9" s="5"/>
      <c r="W9" s="5"/>
      <c r="X9" s="5"/>
      <c r="Y9" s="5"/>
      <c r="Z9" s="5"/>
      <c r="AA9" s="5"/>
    </row>
    <row r="10" spans="1:27" ht="177.75" customHeight="1" x14ac:dyDescent="0.25">
      <c r="A10" s="5"/>
      <c r="B10" s="46" t="s">
        <v>189</v>
      </c>
      <c r="C10" s="161" t="s">
        <v>340</v>
      </c>
      <c r="D10" s="161"/>
      <c r="E10" s="162" t="s">
        <v>190</v>
      </c>
      <c r="F10" s="154"/>
      <c r="G10" s="5"/>
      <c r="H10" s="5"/>
      <c r="I10" s="5"/>
      <c r="J10" s="5"/>
      <c r="K10" s="5"/>
      <c r="L10" s="5"/>
      <c r="M10" s="5"/>
      <c r="N10" s="5"/>
      <c r="O10" s="5"/>
      <c r="P10" s="5"/>
      <c r="Q10" s="5"/>
      <c r="R10" s="5"/>
      <c r="S10" s="5"/>
      <c r="T10" s="5"/>
      <c r="U10" s="5"/>
      <c r="V10" s="5"/>
      <c r="W10" s="5"/>
      <c r="X10" s="5"/>
      <c r="Y10" s="5"/>
      <c r="Z10" s="5"/>
      <c r="AA10" s="5"/>
    </row>
    <row r="11" spans="1:27" ht="39.75" customHeight="1" x14ac:dyDescent="0.25">
      <c r="A11" s="5"/>
      <c r="B11" s="46" t="s">
        <v>169</v>
      </c>
      <c r="C11" s="161" t="s">
        <v>339</v>
      </c>
      <c r="D11" s="161"/>
      <c r="E11" s="162" t="s">
        <v>190</v>
      </c>
      <c r="F11" s="154"/>
      <c r="G11" s="5"/>
      <c r="H11" s="5"/>
      <c r="I11" s="5"/>
      <c r="J11" s="5"/>
      <c r="K11" s="5"/>
      <c r="L11" s="5"/>
      <c r="M11" s="5"/>
      <c r="N11" s="5"/>
      <c r="O11" s="5"/>
      <c r="P11" s="5"/>
      <c r="Q11" s="5"/>
      <c r="R11" s="5"/>
      <c r="S11" s="5"/>
      <c r="T11" s="5"/>
      <c r="U11" s="5"/>
      <c r="V11" s="5"/>
      <c r="W11" s="5"/>
      <c r="X11" s="5"/>
      <c r="Y11" s="5"/>
      <c r="Z11" s="5"/>
      <c r="AA11" s="5"/>
    </row>
    <row r="12" spans="1:27" ht="99.75" customHeight="1" x14ac:dyDescent="0.25">
      <c r="A12" s="5"/>
      <c r="B12" s="46" t="s">
        <v>170</v>
      </c>
      <c r="C12" s="161" t="s">
        <v>342</v>
      </c>
      <c r="D12" s="161"/>
      <c r="E12" s="162" t="s">
        <v>191</v>
      </c>
      <c r="F12" s="154"/>
      <c r="G12" s="5"/>
      <c r="H12" s="5"/>
      <c r="I12" s="5"/>
      <c r="J12" s="5"/>
      <c r="K12" s="5"/>
      <c r="L12" s="5"/>
      <c r="M12" s="5"/>
      <c r="N12" s="5"/>
      <c r="O12" s="5"/>
      <c r="P12" s="5"/>
      <c r="Q12" s="5"/>
      <c r="R12" s="5"/>
      <c r="S12" s="5"/>
      <c r="T12" s="5"/>
      <c r="U12" s="5"/>
      <c r="V12" s="5"/>
      <c r="W12" s="5"/>
      <c r="X12" s="5"/>
      <c r="Y12" s="5"/>
      <c r="Z12" s="5"/>
      <c r="AA12" s="5"/>
    </row>
    <row r="13" spans="1:27" ht="31.5" customHeight="1" x14ac:dyDescent="0.25">
      <c r="A13" s="5"/>
      <c r="B13" s="46" t="s">
        <v>171</v>
      </c>
      <c r="C13" s="161" t="s">
        <v>192</v>
      </c>
      <c r="D13" s="161"/>
      <c r="E13" s="162" t="s">
        <v>191</v>
      </c>
      <c r="F13" s="154"/>
      <c r="G13" s="5"/>
      <c r="H13" s="5"/>
      <c r="I13" s="5"/>
      <c r="J13" s="5"/>
      <c r="K13" s="5"/>
      <c r="L13" s="5"/>
      <c r="M13" s="5"/>
      <c r="N13" s="5"/>
      <c r="O13" s="5"/>
      <c r="P13" s="5"/>
      <c r="Q13" s="5"/>
      <c r="R13" s="5"/>
      <c r="S13" s="5"/>
      <c r="T13" s="5"/>
      <c r="U13" s="5"/>
      <c r="V13" s="5"/>
      <c r="W13" s="5"/>
      <c r="X13" s="5"/>
      <c r="Y13" s="5"/>
      <c r="Z13" s="5"/>
      <c r="AA13" s="5"/>
    </row>
    <row r="14" spans="1:27" ht="75" customHeight="1" x14ac:dyDescent="0.25">
      <c r="A14" s="5"/>
      <c r="B14" s="46" t="s">
        <v>172</v>
      </c>
      <c r="C14" s="161" t="s">
        <v>341</v>
      </c>
      <c r="D14" s="161"/>
      <c r="E14" s="162" t="s">
        <v>191</v>
      </c>
      <c r="F14" s="154"/>
      <c r="G14" s="5"/>
      <c r="H14" s="5"/>
      <c r="I14" s="5"/>
      <c r="J14" s="5"/>
      <c r="K14" s="5"/>
      <c r="L14" s="5"/>
      <c r="M14" s="5"/>
      <c r="N14" s="5"/>
      <c r="O14" s="5"/>
      <c r="P14" s="5"/>
      <c r="Q14" s="5"/>
      <c r="R14" s="5"/>
      <c r="S14" s="5"/>
      <c r="T14" s="5"/>
      <c r="U14" s="5"/>
      <c r="V14" s="5"/>
      <c r="W14" s="5"/>
      <c r="X14" s="5"/>
      <c r="Y14" s="5"/>
      <c r="Z14" s="5"/>
      <c r="AA14" s="5"/>
    </row>
    <row r="15" spans="1:27" ht="63.75" customHeight="1" x14ac:dyDescent="0.25">
      <c r="A15" s="5"/>
      <c r="B15" s="46" t="s">
        <v>173</v>
      </c>
      <c r="C15" s="161" t="s">
        <v>193</v>
      </c>
      <c r="D15" s="161"/>
      <c r="E15" s="162" t="s">
        <v>191</v>
      </c>
      <c r="F15" s="154"/>
      <c r="G15" s="5"/>
      <c r="H15" s="5"/>
      <c r="I15" s="5"/>
      <c r="J15" s="5"/>
      <c r="K15" s="5"/>
      <c r="L15" s="5"/>
      <c r="M15" s="5"/>
      <c r="N15" s="5"/>
      <c r="O15" s="5"/>
      <c r="P15" s="5"/>
      <c r="Q15" s="5"/>
      <c r="R15" s="5"/>
      <c r="S15" s="5"/>
      <c r="T15" s="5"/>
      <c r="U15" s="5"/>
      <c r="V15" s="5"/>
      <c r="W15" s="5"/>
      <c r="X15" s="5"/>
      <c r="Y15" s="5"/>
      <c r="Z15" s="5"/>
      <c r="AA15" s="5"/>
    </row>
    <row r="16" spans="1:27" ht="63.75" customHeight="1" x14ac:dyDescent="0.2">
      <c r="B16" s="46" t="s">
        <v>174</v>
      </c>
      <c r="C16" s="161" t="s">
        <v>194</v>
      </c>
      <c r="D16" s="161"/>
      <c r="E16" s="162" t="s">
        <v>191</v>
      </c>
      <c r="F16" s="154"/>
    </row>
    <row r="17" spans="2:6" ht="63.75" customHeight="1" x14ac:dyDescent="0.2">
      <c r="B17" s="46" t="s">
        <v>179</v>
      </c>
      <c r="C17" s="161" t="s">
        <v>343</v>
      </c>
      <c r="D17" s="161"/>
      <c r="E17" s="162" t="s">
        <v>191</v>
      </c>
      <c r="F17" s="154"/>
    </row>
    <row r="18" spans="2:6" ht="37.5" customHeight="1" x14ac:dyDescent="0.2">
      <c r="B18" s="46" t="s">
        <v>175</v>
      </c>
      <c r="C18" s="161" t="s">
        <v>195</v>
      </c>
      <c r="D18" s="161"/>
      <c r="E18" s="162" t="s">
        <v>191</v>
      </c>
      <c r="F18" s="154"/>
    </row>
    <row r="19" spans="2:6" ht="54.75" customHeight="1" x14ac:dyDescent="0.2">
      <c r="B19" s="46" t="s">
        <v>176</v>
      </c>
      <c r="C19" s="161" t="s">
        <v>196</v>
      </c>
      <c r="D19" s="161"/>
      <c r="E19" s="162" t="s">
        <v>191</v>
      </c>
      <c r="F19" s="154"/>
    </row>
    <row r="20" spans="2:6" ht="39.75" customHeight="1" x14ac:dyDescent="0.2">
      <c r="B20" s="46" t="s">
        <v>177</v>
      </c>
      <c r="C20" s="161" t="s">
        <v>197</v>
      </c>
      <c r="D20" s="161"/>
      <c r="E20" s="162" t="s">
        <v>191</v>
      </c>
      <c r="F20" s="154"/>
    </row>
    <row r="21" spans="2:6" ht="55.5" customHeight="1" x14ac:dyDescent="0.2">
      <c r="B21" s="46" t="s">
        <v>178</v>
      </c>
      <c r="C21" s="161" t="s">
        <v>198</v>
      </c>
      <c r="D21" s="161"/>
      <c r="E21" s="162" t="s">
        <v>191</v>
      </c>
      <c r="F21" s="154"/>
    </row>
    <row r="22" spans="2:6" ht="41.25" customHeight="1" thickBot="1" x14ac:dyDescent="0.25">
      <c r="B22" s="47" t="s">
        <v>199</v>
      </c>
      <c r="C22" s="165" t="s">
        <v>200</v>
      </c>
      <c r="D22" s="165"/>
      <c r="E22" s="163" t="s">
        <v>191</v>
      </c>
      <c r="F22" s="164"/>
    </row>
    <row r="23" spans="2:6" ht="15.75" customHeight="1" x14ac:dyDescent="0.25">
      <c r="B23" s="4"/>
    </row>
    <row r="24" spans="2:6" ht="15.75" customHeight="1" x14ac:dyDescent="0.25">
      <c r="B24" s="4"/>
    </row>
    <row r="25" spans="2:6" ht="15.75" customHeight="1" x14ac:dyDescent="0.25">
      <c r="B25" s="4"/>
    </row>
    <row r="26" spans="2:6" ht="15.75" customHeight="1" x14ac:dyDescent="0.25">
      <c r="B26" s="4"/>
    </row>
    <row r="27" spans="2:6" ht="15.75" customHeight="1" x14ac:dyDescent="0.25">
      <c r="B27" s="4"/>
    </row>
    <row r="28" spans="2:6" ht="15.75" customHeight="1" x14ac:dyDescent="0.25">
      <c r="B28" s="4"/>
    </row>
    <row r="29" spans="2:6" ht="15.75" customHeight="1" x14ac:dyDescent="0.25">
      <c r="B29" s="4"/>
    </row>
    <row r="30" spans="2:6" ht="15.75" customHeight="1" x14ac:dyDescent="0.25">
      <c r="B30" s="4"/>
    </row>
    <row r="31" spans="2:6" ht="15.75" customHeight="1" x14ac:dyDescent="0.25">
      <c r="B31" s="4"/>
    </row>
    <row r="32" spans="2:6" ht="15.75" customHeight="1" x14ac:dyDescent="0.25">
      <c r="B32" s="4"/>
    </row>
    <row r="33" spans="2:2" ht="15.75" customHeight="1" x14ac:dyDescent="0.25">
      <c r="B33" s="4"/>
    </row>
    <row r="34" spans="2:2" ht="15.75" customHeight="1" x14ac:dyDescent="0.25">
      <c r="B34" s="4"/>
    </row>
    <row r="35" spans="2:2" ht="15.75" customHeight="1" x14ac:dyDescent="0.25">
      <c r="B35" s="4"/>
    </row>
    <row r="36" spans="2:2" ht="15.75" customHeight="1" x14ac:dyDescent="0.25">
      <c r="B36" s="4"/>
    </row>
    <row r="37" spans="2:2" ht="15.75" customHeight="1" x14ac:dyDescent="0.25">
      <c r="B37" s="4"/>
    </row>
    <row r="38" spans="2:2" ht="15.75" customHeight="1" x14ac:dyDescent="0.25">
      <c r="B38" s="4"/>
    </row>
    <row r="39" spans="2:2" ht="15.75" customHeight="1" x14ac:dyDescent="0.25">
      <c r="B39" s="4"/>
    </row>
    <row r="40" spans="2:2" ht="15.75" customHeight="1" x14ac:dyDescent="0.25">
      <c r="B40" s="4"/>
    </row>
    <row r="41" spans="2:2" ht="15.75" customHeight="1" x14ac:dyDescent="0.25">
      <c r="B41" s="4"/>
    </row>
    <row r="42" spans="2:2" ht="15.75" customHeight="1" x14ac:dyDescent="0.25">
      <c r="B42" s="4"/>
    </row>
    <row r="43" spans="2:2" ht="15.75" customHeight="1" x14ac:dyDescent="0.25">
      <c r="B43" s="4"/>
    </row>
    <row r="44" spans="2:2" ht="15.75" customHeight="1" x14ac:dyDescent="0.25">
      <c r="B44" s="4"/>
    </row>
    <row r="45" spans="2:2" ht="15.75" customHeight="1" x14ac:dyDescent="0.25">
      <c r="B45" s="4"/>
    </row>
    <row r="46" spans="2:2" ht="15.75" customHeight="1" x14ac:dyDescent="0.25">
      <c r="B46" s="4"/>
    </row>
    <row r="47" spans="2:2" ht="15.75" customHeight="1" x14ac:dyDescent="0.25">
      <c r="B47" s="4"/>
    </row>
    <row r="48" spans="2:2" ht="15.75" customHeight="1" x14ac:dyDescent="0.25">
      <c r="B48" s="4"/>
    </row>
    <row r="49" spans="2:2" ht="15.75" customHeight="1" x14ac:dyDescent="0.25">
      <c r="B49" s="4"/>
    </row>
    <row r="50" spans="2:2" ht="15.75" customHeight="1" x14ac:dyDescent="0.25">
      <c r="B50" s="4"/>
    </row>
    <row r="51" spans="2:2" ht="15.75" customHeight="1" x14ac:dyDescent="0.25">
      <c r="B51" s="4"/>
    </row>
    <row r="52" spans="2:2" ht="15.75" customHeight="1" x14ac:dyDescent="0.25">
      <c r="B52" s="4"/>
    </row>
    <row r="53" spans="2:2" ht="15.75" customHeight="1" x14ac:dyDescent="0.25">
      <c r="B53" s="4"/>
    </row>
    <row r="54" spans="2:2" ht="15.75" customHeight="1" x14ac:dyDescent="0.25">
      <c r="B54" s="4"/>
    </row>
    <row r="55" spans="2:2" ht="15.75" customHeight="1" x14ac:dyDescent="0.25">
      <c r="B55" s="4"/>
    </row>
    <row r="56" spans="2:2" ht="15.75" customHeight="1" x14ac:dyDescent="0.25">
      <c r="B56" s="4"/>
    </row>
    <row r="57" spans="2:2" ht="15.75" customHeight="1" x14ac:dyDescent="0.25">
      <c r="B57" s="4"/>
    </row>
    <row r="58" spans="2:2" ht="15.75" customHeight="1" x14ac:dyDescent="0.25">
      <c r="B58" s="4"/>
    </row>
    <row r="59" spans="2:2" ht="15.75" customHeight="1" x14ac:dyDescent="0.25">
      <c r="B59" s="4"/>
    </row>
    <row r="60" spans="2:2" ht="15.75" customHeight="1" x14ac:dyDescent="0.25">
      <c r="B60" s="4"/>
    </row>
    <row r="61" spans="2:2" ht="15.75" customHeight="1" x14ac:dyDescent="0.25">
      <c r="B61" s="4"/>
    </row>
    <row r="62" spans="2:2" ht="15.75" customHeight="1" x14ac:dyDescent="0.25">
      <c r="B62" s="4"/>
    </row>
    <row r="63" spans="2:2" ht="15.75" customHeight="1" x14ac:dyDescent="0.25">
      <c r="B63" s="4"/>
    </row>
    <row r="64" spans="2:2" ht="15.75" customHeight="1" x14ac:dyDescent="0.25">
      <c r="B64" s="4"/>
    </row>
    <row r="65" spans="2:2" ht="15.75" customHeight="1" x14ac:dyDescent="0.25">
      <c r="B65" s="4"/>
    </row>
    <row r="66" spans="2:2" ht="15.75" customHeight="1" x14ac:dyDescent="0.25">
      <c r="B66" s="4"/>
    </row>
    <row r="67" spans="2:2" ht="15.75" customHeight="1" x14ac:dyDescent="0.25">
      <c r="B67" s="4"/>
    </row>
    <row r="68" spans="2:2" ht="15.75" customHeight="1" x14ac:dyDescent="0.25">
      <c r="B68" s="4"/>
    </row>
    <row r="69" spans="2:2" ht="15.75" customHeight="1" x14ac:dyDescent="0.25">
      <c r="B69" s="4"/>
    </row>
    <row r="70" spans="2:2" ht="15.75" customHeight="1" x14ac:dyDescent="0.25">
      <c r="B70" s="4"/>
    </row>
    <row r="71" spans="2:2" ht="15.75" customHeight="1" x14ac:dyDescent="0.25">
      <c r="B71" s="4"/>
    </row>
    <row r="72" spans="2:2" ht="15.75" customHeight="1" x14ac:dyDescent="0.25">
      <c r="B72" s="4"/>
    </row>
    <row r="73" spans="2:2" ht="15.75" customHeight="1" x14ac:dyDescent="0.25">
      <c r="B73" s="4"/>
    </row>
    <row r="74" spans="2:2" ht="15.75" customHeight="1" x14ac:dyDescent="0.25">
      <c r="B74" s="4"/>
    </row>
    <row r="75" spans="2:2" ht="15.75" customHeight="1" x14ac:dyDescent="0.25">
      <c r="B75" s="4"/>
    </row>
    <row r="76" spans="2:2" ht="15.75" customHeight="1" x14ac:dyDescent="0.25">
      <c r="B76" s="4"/>
    </row>
    <row r="77" spans="2:2" ht="15.75" customHeight="1" x14ac:dyDescent="0.25">
      <c r="B77" s="4"/>
    </row>
    <row r="78" spans="2:2" ht="15.75" customHeight="1" x14ac:dyDescent="0.25">
      <c r="B78" s="4"/>
    </row>
    <row r="79" spans="2:2" ht="15.75" customHeight="1" x14ac:dyDescent="0.25">
      <c r="B79" s="4"/>
    </row>
    <row r="80" spans="2:2" ht="15.75" customHeight="1" x14ac:dyDescent="0.25">
      <c r="B80" s="4"/>
    </row>
    <row r="81" spans="2:2" ht="15.75" customHeight="1" x14ac:dyDescent="0.25">
      <c r="B81" s="4"/>
    </row>
    <row r="82" spans="2:2" ht="15.75" customHeight="1" x14ac:dyDescent="0.25">
      <c r="B82" s="4"/>
    </row>
    <row r="83" spans="2:2" ht="15.75" customHeight="1" x14ac:dyDescent="0.25">
      <c r="B83" s="4"/>
    </row>
    <row r="84" spans="2:2" ht="15.75" customHeight="1" x14ac:dyDescent="0.25">
      <c r="B84" s="4"/>
    </row>
    <row r="85" spans="2:2" ht="15.75" customHeight="1" x14ac:dyDescent="0.25">
      <c r="B85" s="4"/>
    </row>
    <row r="86" spans="2:2" ht="15.75" customHeight="1" x14ac:dyDescent="0.25">
      <c r="B86" s="4"/>
    </row>
    <row r="87" spans="2:2" ht="15.75" customHeight="1" x14ac:dyDescent="0.25">
      <c r="B87" s="4"/>
    </row>
    <row r="88" spans="2:2" ht="15.75" customHeight="1" x14ac:dyDescent="0.25">
      <c r="B88" s="4"/>
    </row>
    <row r="89" spans="2:2" ht="15.75" customHeight="1" x14ac:dyDescent="0.25">
      <c r="B89" s="4"/>
    </row>
    <row r="90" spans="2:2" ht="15.75" customHeight="1" x14ac:dyDescent="0.25">
      <c r="B90" s="4"/>
    </row>
    <row r="91" spans="2:2" ht="15.75" customHeight="1" x14ac:dyDescent="0.25">
      <c r="B91" s="4"/>
    </row>
    <row r="92" spans="2:2" ht="15.75" customHeight="1" x14ac:dyDescent="0.25">
      <c r="B92" s="4"/>
    </row>
    <row r="93" spans="2:2" ht="15.75" customHeight="1" x14ac:dyDescent="0.25">
      <c r="B93" s="4"/>
    </row>
    <row r="94" spans="2:2" ht="15.75" customHeight="1" x14ac:dyDescent="0.25">
      <c r="B94" s="4"/>
    </row>
    <row r="95" spans="2:2" ht="15.75" customHeight="1" x14ac:dyDescent="0.25">
      <c r="B95" s="4"/>
    </row>
    <row r="96" spans="2:2" ht="15.75" customHeight="1" x14ac:dyDescent="0.25">
      <c r="B96" s="4"/>
    </row>
    <row r="97" spans="2:2" ht="15.75" customHeight="1" x14ac:dyDescent="0.25">
      <c r="B97" s="4"/>
    </row>
    <row r="98" spans="2:2" ht="15.75" customHeight="1" x14ac:dyDescent="0.25">
      <c r="B98" s="4"/>
    </row>
    <row r="99" spans="2:2" ht="15.75" customHeight="1" x14ac:dyDescent="0.25">
      <c r="B99" s="4"/>
    </row>
    <row r="100" spans="2:2" ht="15.75" customHeight="1" x14ac:dyDescent="0.25">
      <c r="B100" s="4"/>
    </row>
    <row r="101" spans="2:2" ht="15.75" customHeight="1" x14ac:dyDescent="0.25">
      <c r="B101" s="4"/>
    </row>
    <row r="102" spans="2:2" ht="15.75" customHeight="1" x14ac:dyDescent="0.25">
      <c r="B102" s="4"/>
    </row>
    <row r="103" spans="2:2" ht="15.75" customHeight="1" x14ac:dyDescent="0.25">
      <c r="B103" s="4"/>
    </row>
    <row r="104" spans="2:2" ht="15.75" customHeight="1" x14ac:dyDescent="0.25">
      <c r="B104" s="4"/>
    </row>
    <row r="105" spans="2:2" ht="15.75" customHeight="1" x14ac:dyDescent="0.25">
      <c r="B105" s="4"/>
    </row>
    <row r="106" spans="2:2" ht="15.75" customHeight="1" x14ac:dyDescent="0.25">
      <c r="B106" s="4"/>
    </row>
    <row r="107" spans="2:2" ht="15.75" customHeight="1" x14ac:dyDescent="0.25">
      <c r="B107" s="4"/>
    </row>
    <row r="108" spans="2:2" ht="15.75" customHeight="1" x14ac:dyDescent="0.25">
      <c r="B108" s="4"/>
    </row>
    <row r="109" spans="2:2" ht="15.75" customHeight="1" x14ac:dyDescent="0.25">
      <c r="B109" s="4"/>
    </row>
    <row r="110" spans="2:2" ht="15.75" customHeight="1" x14ac:dyDescent="0.25">
      <c r="B110" s="4"/>
    </row>
    <row r="111" spans="2:2" ht="15.75" customHeight="1" x14ac:dyDescent="0.25">
      <c r="B111" s="4"/>
    </row>
    <row r="112" spans="2:2" ht="15.75" customHeight="1" x14ac:dyDescent="0.25">
      <c r="B112" s="4"/>
    </row>
    <row r="113" spans="2:2" ht="15.75" customHeight="1" x14ac:dyDescent="0.25">
      <c r="B113" s="4"/>
    </row>
    <row r="114" spans="2:2" ht="15.75" customHeight="1" x14ac:dyDescent="0.25">
      <c r="B114" s="4"/>
    </row>
    <row r="115" spans="2:2" ht="15.75" customHeight="1" x14ac:dyDescent="0.25">
      <c r="B115" s="4"/>
    </row>
    <row r="116" spans="2:2" ht="15.75" customHeight="1" x14ac:dyDescent="0.25">
      <c r="B116" s="4"/>
    </row>
    <row r="117" spans="2:2" ht="15.75" customHeight="1" x14ac:dyDescent="0.25">
      <c r="B117" s="4"/>
    </row>
    <row r="118" spans="2:2" ht="15.75" customHeight="1" x14ac:dyDescent="0.25">
      <c r="B118" s="4"/>
    </row>
    <row r="119" spans="2:2" ht="15.75" customHeight="1" x14ac:dyDescent="0.25">
      <c r="B119" s="4"/>
    </row>
    <row r="120" spans="2:2" ht="15.75" customHeight="1" x14ac:dyDescent="0.25">
      <c r="B120" s="4"/>
    </row>
    <row r="121" spans="2:2" ht="15.75" customHeight="1" x14ac:dyDescent="0.25">
      <c r="B121" s="4"/>
    </row>
    <row r="122" spans="2:2" ht="15.75" customHeight="1" x14ac:dyDescent="0.25">
      <c r="B122" s="4"/>
    </row>
    <row r="123" spans="2:2" ht="15.75" customHeight="1" x14ac:dyDescent="0.25">
      <c r="B123" s="4"/>
    </row>
    <row r="124" spans="2:2" ht="15.75" customHeight="1" x14ac:dyDescent="0.25">
      <c r="B124" s="4"/>
    </row>
    <row r="125" spans="2:2" ht="15.75" customHeight="1" x14ac:dyDescent="0.25">
      <c r="B125" s="4"/>
    </row>
    <row r="126" spans="2:2" ht="15.75" customHeight="1" x14ac:dyDescent="0.25">
      <c r="B126" s="4"/>
    </row>
    <row r="127" spans="2:2" ht="15.75" customHeight="1" x14ac:dyDescent="0.25">
      <c r="B127" s="4"/>
    </row>
    <row r="128" spans="2:2" ht="15.75" customHeight="1" x14ac:dyDescent="0.25">
      <c r="B128" s="4"/>
    </row>
    <row r="129" spans="2:2" ht="15.75" customHeight="1" x14ac:dyDescent="0.25">
      <c r="B129" s="4"/>
    </row>
    <row r="130" spans="2:2" ht="15.75" customHeight="1" x14ac:dyDescent="0.25">
      <c r="B130" s="4"/>
    </row>
    <row r="131" spans="2:2" ht="15.75" customHeight="1" x14ac:dyDescent="0.25">
      <c r="B131" s="4"/>
    </row>
    <row r="132" spans="2:2" ht="15.75" customHeight="1" x14ac:dyDescent="0.25">
      <c r="B132" s="4"/>
    </row>
    <row r="133" spans="2:2" ht="15.75" customHeight="1" x14ac:dyDescent="0.25">
      <c r="B133" s="4"/>
    </row>
    <row r="134" spans="2:2" ht="15.75" customHeight="1" x14ac:dyDescent="0.25">
      <c r="B134" s="4"/>
    </row>
    <row r="135" spans="2:2" ht="15.75" customHeight="1" x14ac:dyDescent="0.25">
      <c r="B135" s="4"/>
    </row>
    <row r="136" spans="2:2" ht="15.75" customHeight="1" x14ac:dyDescent="0.25">
      <c r="B136" s="4"/>
    </row>
    <row r="137" spans="2:2" ht="15.75" customHeight="1" x14ac:dyDescent="0.25">
      <c r="B137" s="4"/>
    </row>
    <row r="138" spans="2:2" ht="15.75" customHeight="1" x14ac:dyDescent="0.25">
      <c r="B138" s="4"/>
    </row>
    <row r="139" spans="2:2" ht="15.75" customHeight="1" x14ac:dyDescent="0.25">
      <c r="B139" s="4"/>
    </row>
    <row r="140" spans="2:2" ht="15.75" customHeight="1" x14ac:dyDescent="0.25">
      <c r="B140" s="4"/>
    </row>
    <row r="141" spans="2:2" ht="15.75" customHeight="1" x14ac:dyDescent="0.25">
      <c r="B141" s="4"/>
    </row>
    <row r="142" spans="2:2" ht="15.75" customHeight="1" x14ac:dyDescent="0.25">
      <c r="B142" s="4"/>
    </row>
    <row r="143" spans="2:2" ht="15.75" customHeight="1" x14ac:dyDescent="0.25">
      <c r="B143" s="4"/>
    </row>
    <row r="144" spans="2:2" ht="15.75" customHeight="1" x14ac:dyDescent="0.25">
      <c r="B144" s="4"/>
    </row>
    <row r="145" spans="2:2" ht="15.75" customHeight="1" x14ac:dyDescent="0.25">
      <c r="B145" s="4"/>
    </row>
    <row r="146" spans="2:2" ht="15.75" customHeight="1" x14ac:dyDescent="0.25">
      <c r="B146" s="4"/>
    </row>
    <row r="147" spans="2:2" ht="15.75" customHeight="1" x14ac:dyDescent="0.25">
      <c r="B147" s="4"/>
    </row>
    <row r="148" spans="2:2" ht="15.75" customHeight="1" x14ac:dyDescent="0.25">
      <c r="B148" s="4"/>
    </row>
    <row r="149" spans="2:2" ht="15.75" customHeight="1" x14ac:dyDescent="0.25">
      <c r="B149" s="4"/>
    </row>
    <row r="150" spans="2:2" ht="15.75" customHeight="1" x14ac:dyDescent="0.25">
      <c r="B150" s="4"/>
    </row>
    <row r="151" spans="2:2" ht="15.75" customHeight="1" x14ac:dyDescent="0.25">
      <c r="B151" s="4"/>
    </row>
    <row r="152" spans="2:2" ht="15.75" customHeight="1" x14ac:dyDescent="0.25">
      <c r="B152" s="4"/>
    </row>
    <row r="153" spans="2:2" ht="15.75" customHeight="1" x14ac:dyDescent="0.25">
      <c r="B153" s="4"/>
    </row>
    <row r="154" spans="2:2" ht="15.75" customHeight="1" x14ac:dyDescent="0.25">
      <c r="B154" s="4"/>
    </row>
    <row r="155" spans="2:2" ht="15.75" customHeight="1" x14ac:dyDescent="0.25">
      <c r="B155" s="4"/>
    </row>
    <row r="156" spans="2:2" ht="15.75" customHeight="1" x14ac:dyDescent="0.25">
      <c r="B156" s="4"/>
    </row>
    <row r="157" spans="2:2" ht="15.75" customHeight="1" x14ac:dyDescent="0.25">
      <c r="B157" s="4"/>
    </row>
    <row r="158" spans="2:2" ht="15.75" customHeight="1" x14ac:dyDescent="0.25">
      <c r="B158" s="4"/>
    </row>
    <row r="159" spans="2:2" ht="15.75" customHeight="1" x14ac:dyDescent="0.25">
      <c r="B159" s="4"/>
    </row>
    <row r="160" spans="2:2" ht="15.75" customHeight="1" x14ac:dyDescent="0.25">
      <c r="B160" s="4"/>
    </row>
    <row r="161" spans="2:2" ht="15.75" customHeight="1" x14ac:dyDescent="0.25">
      <c r="B161" s="4"/>
    </row>
    <row r="162" spans="2:2" ht="15.75" customHeight="1" x14ac:dyDescent="0.25">
      <c r="B162" s="4"/>
    </row>
    <row r="163" spans="2:2" ht="15.75" customHeight="1" x14ac:dyDescent="0.25">
      <c r="B163" s="4"/>
    </row>
    <row r="164" spans="2:2" ht="15.75" customHeight="1" x14ac:dyDescent="0.25">
      <c r="B164" s="4"/>
    </row>
    <row r="165" spans="2:2" ht="15.75" customHeight="1" x14ac:dyDescent="0.25">
      <c r="B165" s="4"/>
    </row>
    <row r="166" spans="2:2" ht="15.75" customHeight="1" x14ac:dyDescent="0.25">
      <c r="B166" s="4"/>
    </row>
    <row r="167" spans="2:2" ht="15.75" customHeight="1" x14ac:dyDescent="0.25">
      <c r="B167" s="4"/>
    </row>
    <row r="168" spans="2:2" ht="15.75" customHeight="1" x14ac:dyDescent="0.25">
      <c r="B168" s="4"/>
    </row>
    <row r="169" spans="2:2" ht="15.75" customHeight="1" x14ac:dyDescent="0.25">
      <c r="B169" s="4"/>
    </row>
    <row r="170" spans="2:2" ht="15.75" customHeight="1" x14ac:dyDescent="0.25">
      <c r="B170" s="4"/>
    </row>
    <row r="171" spans="2:2" ht="15.75" customHeight="1" x14ac:dyDescent="0.25">
      <c r="B171" s="4"/>
    </row>
    <row r="172" spans="2:2" ht="15.75" customHeight="1" x14ac:dyDescent="0.25">
      <c r="B172" s="4"/>
    </row>
    <row r="173" spans="2:2" ht="15.75" customHeight="1" x14ac:dyDescent="0.25">
      <c r="B173" s="4"/>
    </row>
    <row r="174" spans="2:2" ht="15.75" customHeight="1" x14ac:dyDescent="0.25">
      <c r="B174" s="4"/>
    </row>
    <row r="175" spans="2:2" ht="15.75" customHeight="1" x14ac:dyDescent="0.25">
      <c r="B175" s="4"/>
    </row>
    <row r="176" spans="2:2" ht="15.75" customHeight="1" x14ac:dyDescent="0.25">
      <c r="B176" s="4"/>
    </row>
    <row r="177" spans="2:2" ht="15.75" customHeight="1" x14ac:dyDescent="0.25">
      <c r="B177" s="4"/>
    </row>
    <row r="178" spans="2:2" ht="15.75" customHeight="1" x14ac:dyDescent="0.25">
      <c r="B178" s="4"/>
    </row>
    <row r="179" spans="2:2" ht="15.75" customHeight="1" x14ac:dyDescent="0.25">
      <c r="B179" s="4"/>
    </row>
    <row r="180" spans="2:2" ht="15.75" customHeight="1" x14ac:dyDescent="0.25">
      <c r="B180" s="4"/>
    </row>
    <row r="181" spans="2:2" ht="15.75" customHeight="1" x14ac:dyDescent="0.25">
      <c r="B181" s="4"/>
    </row>
    <row r="182" spans="2:2" ht="15.75" customHeight="1" x14ac:dyDescent="0.25">
      <c r="B182" s="4"/>
    </row>
    <row r="183" spans="2:2" ht="15.75" customHeight="1" x14ac:dyDescent="0.25">
      <c r="B183" s="4"/>
    </row>
    <row r="184" spans="2:2" ht="15.75" customHeight="1" x14ac:dyDescent="0.25">
      <c r="B184" s="4"/>
    </row>
    <row r="185" spans="2:2" ht="15.75" customHeight="1" x14ac:dyDescent="0.25">
      <c r="B185" s="4"/>
    </row>
    <row r="186" spans="2:2" ht="15.75" customHeight="1" x14ac:dyDescent="0.25">
      <c r="B186" s="4"/>
    </row>
    <row r="187" spans="2:2" ht="15.75" customHeight="1" x14ac:dyDescent="0.25">
      <c r="B187" s="4"/>
    </row>
    <row r="188" spans="2:2" ht="15.75" customHeight="1" x14ac:dyDescent="0.25">
      <c r="B188" s="4"/>
    </row>
    <row r="189" spans="2:2" ht="15.75" customHeight="1" x14ac:dyDescent="0.25">
      <c r="B189" s="4"/>
    </row>
    <row r="190" spans="2:2" ht="15.75" customHeight="1" x14ac:dyDescent="0.25">
      <c r="B190" s="4"/>
    </row>
    <row r="191" spans="2:2" ht="15.75" customHeight="1" x14ac:dyDescent="0.25">
      <c r="B191" s="4"/>
    </row>
    <row r="192" spans="2:2" ht="15.75" customHeight="1" x14ac:dyDescent="0.25">
      <c r="B192" s="4"/>
    </row>
    <row r="193" spans="2:2" ht="15.75" customHeight="1" x14ac:dyDescent="0.25">
      <c r="B193" s="4"/>
    </row>
    <row r="194" spans="2:2" ht="15.75" customHeight="1" x14ac:dyDescent="0.25">
      <c r="B194" s="4"/>
    </row>
    <row r="195" spans="2:2" ht="15.75" customHeight="1" x14ac:dyDescent="0.25">
      <c r="B195" s="4"/>
    </row>
    <row r="196" spans="2:2" ht="15.75" customHeight="1" x14ac:dyDescent="0.25">
      <c r="B196" s="4"/>
    </row>
    <row r="197" spans="2:2" ht="15.75" customHeight="1" x14ac:dyDescent="0.25">
      <c r="B197" s="4"/>
    </row>
    <row r="198" spans="2:2" ht="15.75" customHeight="1" x14ac:dyDescent="0.25">
      <c r="B198" s="4"/>
    </row>
    <row r="199" spans="2:2" ht="15.75" customHeight="1" x14ac:dyDescent="0.25">
      <c r="B199" s="4"/>
    </row>
    <row r="200" spans="2:2" ht="15.75" customHeight="1" x14ac:dyDescent="0.25">
      <c r="B200" s="4"/>
    </row>
    <row r="201" spans="2:2" ht="15.75" customHeight="1" x14ac:dyDescent="0.25">
      <c r="B201" s="4"/>
    </row>
    <row r="202" spans="2:2" ht="15.75" customHeight="1" x14ac:dyDescent="0.25">
      <c r="B202" s="4"/>
    </row>
    <row r="203" spans="2:2" ht="15.75" customHeight="1" x14ac:dyDescent="0.25">
      <c r="B203" s="4"/>
    </row>
    <row r="204" spans="2:2" ht="15.75" customHeight="1" x14ac:dyDescent="0.25">
      <c r="B204" s="4"/>
    </row>
    <row r="205" spans="2:2" ht="15.75" customHeight="1" x14ac:dyDescent="0.25">
      <c r="B205" s="4"/>
    </row>
    <row r="206" spans="2:2" ht="15.75" customHeight="1" x14ac:dyDescent="0.25">
      <c r="B206" s="4"/>
    </row>
    <row r="207" spans="2:2" ht="15.75" customHeight="1" x14ac:dyDescent="0.25">
      <c r="B207" s="4"/>
    </row>
    <row r="208" spans="2:2" ht="15.75" customHeight="1" x14ac:dyDescent="0.25">
      <c r="B208" s="4"/>
    </row>
    <row r="209" spans="2:2" ht="15.75" customHeight="1" x14ac:dyDescent="0.25">
      <c r="B209" s="4"/>
    </row>
    <row r="210" spans="2:2" ht="15.75" customHeight="1" x14ac:dyDescent="0.25">
      <c r="B210" s="4"/>
    </row>
    <row r="211" spans="2:2" ht="15.75" customHeight="1" x14ac:dyDescent="0.25">
      <c r="B211" s="4"/>
    </row>
    <row r="212" spans="2:2" ht="15.75" customHeight="1" x14ac:dyDescent="0.25">
      <c r="B212" s="4"/>
    </row>
    <row r="213" spans="2:2" ht="15.75" customHeight="1" x14ac:dyDescent="0.25">
      <c r="B213" s="4"/>
    </row>
    <row r="214" spans="2:2" ht="15.75" customHeight="1" x14ac:dyDescent="0.25">
      <c r="B214" s="4"/>
    </row>
    <row r="215" spans="2:2" ht="15.75" customHeight="1" x14ac:dyDescent="0.25">
      <c r="B215" s="4"/>
    </row>
    <row r="216" spans="2:2" ht="15.75" customHeight="1" x14ac:dyDescent="0.25">
      <c r="B216" s="4"/>
    </row>
    <row r="217" spans="2:2" ht="15.75" customHeight="1" x14ac:dyDescent="0.25">
      <c r="B217" s="4"/>
    </row>
    <row r="218" spans="2:2" ht="15.75" customHeight="1" x14ac:dyDescent="0.25">
      <c r="B218" s="4"/>
    </row>
    <row r="219" spans="2:2" ht="15.75" customHeight="1" x14ac:dyDescent="0.25">
      <c r="B219" s="4"/>
    </row>
    <row r="220" spans="2:2" ht="15.75" customHeight="1" x14ac:dyDescent="0.25">
      <c r="B220" s="4"/>
    </row>
    <row r="221" spans="2:2" ht="15.75" customHeight="1" x14ac:dyDescent="0.25">
      <c r="B221" s="4"/>
    </row>
    <row r="222" spans="2:2" ht="15.75" customHeight="1" x14ac:dyDescent="0.25">
      <c r="B222" s="4"/>
    </row>
    <row r="223" spans="2:2" ht="15.75" customHeight="1" x14ac:dyDescent="0.25">
      <c r="B223" s="4"/>
    </row>
    <row r="224" spans="2:2" ht="15.75" customHeight="1" x14ac:dyDescent="0.25">
      <c r="B224" s="4"/>
    </row>
    <row r="225" spans="2:2" ht="15.75" customHeight="1" x14ac:dyDescent="0.25">
      <c r="B225" s="4"/>
    </row>
    <row r="226" spans="2:2" ht="15.75" customHeight="1" x14ac:dyDescent="0.25">
      <c r="B226" s="4"/>
    </row>
    <row r="227" spans="2:2" ht="15.75" customHeight="1" x14ac:dyDescent="0.25">
      <c r="B227" s="4"/>
    </row>
    <row r="228" spans="2:2" ht="15.75" customHeight="1" x14ac:dyDescent="0.25">
      <c r="B228" s="4"/>
    </row>
    <row r="229" spans="2:2" ht="15.75" customHeight="1" x14ac:dyDescent="0.25">
      <c r="B229" s="4"/>
    </row>
    <row r="230" spans="2:2" ht="15.75" customHeight="1" x14ac:dyDescent="0.25">
      <c r="B230" s="4"/>
    </row>
    <row r="231" spans="2:2" ht="15.75" customHeight="1" x14ac:dyDescent="0.25">
      <c r="B231" s="4"/>
    </row>
    <row r="232" spans="2:2" ht="15.75" customHeight="1" x14ac:dyDescent="0.25">
      <c r="B232" s="4"/>
    </row>
    <row r="233" spans="2:2" ht="15.75" customHeight="1" x14ac:dyDescent="0.25">
      <c r="B233" s="4"/>
    </row>
    <row r="234" spans="2:2" ht="15.75" customHeight="1" x14ac:dyDescent="0.25">
      <c r="B234" s="4"/>
    </row>
    <row r="235" spans="2:2" ht="15.75" customHeight="1" x14ac:dyDescent="0.25">
      <c r="B235" s="4"/>
    </row>
    <row r="236" spans="2:2" ht="15.75" customHeight="1" x14ac:dyDescent="0.25">
      <c r="B236" s="4"/>
    </row>
    <row r="237" spans="2:2" ht="15.75" customHeight="1" x14ac:dyDescent="0.25">
      <c r="B237" s="4"/>
    </row>
    <row r="238" spans="2:2" ht="15.75" customHeight="1" x14ac:dyDescent="0.25">
      <c r="B238" s="4"/>
    </row>
    <row r="239" spans="2:2" ht="15.75" customHeight="1" x14ac:dyDescent="0.25">
      <c r="B239" s="4"/>
    </row>
    <row r="240" spans="2:2" ht="15.75" customHeight="1" x14ac:dyDescent="0.25">
      <c r="B240" s="4"/>
    </row>
    <row r="241" spans="2:2" ht="15.75" customHeight="1" x14ac:dyDescent="0.25">
      <c r="B241" s="4"/>
    </row>
    <row r="242" spans="2:2" ht="15.75" customHeight="1" x14ac:dyDescent="0.25">
      <c r="B242" s="4"/>
    </row>
    <row r="243" spans="2:2" ht="15.75" customHeight="1" x14ac:dyDescent="0.25">
      <c r="B243" s="4"/>
    </row>
    <row r="244" spans="2:2" ht="15.75" customHeight="1" x14ac:dyDescent="0.25">
      <c r="B244" s="4"/>
    </row>
    <row r="245" spans="2:2" ht="15.75" customHeight="1" x14ac:dyDescent="0.25">
      <c r="B245" s="4"/>
    </row>
    <row r="246" spans="2:2" ht="15.75" customHeight="1" x14ac:dyDescent="0.25">
      <c r="B246" s="4"/>
    </row>
    <row r="247" spans="2:2" ht="15.75" customHeight="1" x14ac:dyDescent="0.25">
      <c r="B247" s="4"/>
    </row>
    <row r="248" spans="2:2" ht="15.75" customHeight="1" x14ac:dyDescent="0.25">
      <c r="B248" s="4"/>
    </row>
    <row r="249" spans="2:2" ht="15.75" customHeight="1" x14ac:dyDescent="0.25">
      <c r="B249" s="4"/>
    </row>
    <row r="250" spans="2:2" ht="15.75" customHeight="1" x14ac:dyDescent="0.25">
      <c r="B250" s="4"/>
    </row>
    <row r="251" spans="2:2" ht="15.75" customHeight="1" x14ac:dyDescent="0.25">
      <c r="B251" s="4"/>
    </row>
    <row r="252" spans="2:2" ht="15.75" customHeight="1" x14ac:dyDescent="0.25">
      <c r="B252" s="4"/>
    </row>
    <row r="253" spans="2:2" ht="15.75" customHeight="1" x14ac:dyDescent="0.25">
      <c r="B253" s="4"/>
    </row>
    <row r="254" spans="2:2" ht="15.75" customHeight="1" x14ac:dyDescent="0.25">
      <c r="B254" s="4"/>
    </row>
    <row r="255" spans="2:2" ht="15.75" customHeight="1" x14ac:dyDescent="0.25">
      <c r="B255" s="4"/>
    </row>
    <row r="256" spans="2:2" ht="15.75" customHeight="1" x14ac:dyDescent="0.25">
      <c r="B256" s="4"/>
    </row>
    <row r="257" spans="2:2" ht="15.75" customHeight="1" x14ac:dyDescent="0.25">
      <c r="B257" s="4"/>
    </row>
    <row r="258" spans="2:2" ht="15.75" customHeight="1" x14ac:dyDescent="0.25">
      <c r="B258" s="4"/>
    </row>
    <row r="259" spans="2:2" ht="15.75" customHeight="1" x14ac:dyDescent="0.25">
      <c r="B259" s="4"/>
    </row>
    <row r="260" spans="2:2" ht="15.75" customHeight="1" x14ac:dyDescent="0.25">
      <c r="B260" s="4"/>
    </row>
    <row r="261" spans="2:2" ht="15.75" customHeight="1" x14ac:dyDescent="0.25">
      <c r="B261" s="4"/>
    </row>
    <row r="262" spans="2:2" ht="15.75" customHeight="1" x14ac:dyDescent="0.25">
      <c r="B262" s="4"/>
    </row>
    <row r="263" spans="2:2" ht="15.75" customHeight="1" x14ac:dyDescent="0.25">
      <c r="B263" s="4"/>
    </row>
    <row r="264" spans="2:2" ht="15.75" customHeight="1" x14ac:dyDescent="0.25">
      <c r="B264" s="4"/>
    </row>
    <row r="265" spans="2:2" ht="15.75" customHeight="1" x14ac:dyDescent="0.25">
      <c r="B265" s="4"/>
    </row>
    <row r="266" spans="2:2" ht="15.75" customHeight="1" x14ac:dyDescent="0.25">
      <c r="B266" s="4"/>
    </row>
    <row r="267" spans="2:2" ht="15.75" customHeight="1" x14ac:dyDescent="0.25">
      <c r="B267" s="4"/>
    </row>
    <row r="268" spans="2:2" ht="15.75" customHeight="1" x14ac:dyDescent="0.25">
      <c r="B268" s="4"/>
    </row>
    <row r="269" spans="2:2" ht="15.75" customHeight="1" x14ac:dyDescent="0.25">
      <c r="B269" s="4"/>
    </row>
    <row r="270" spans="2:2" ht="15.75" customHeight="1" x14ac:dyDescent="0.25">
      <c r="B270" s="4"/>
    </row>
    <row r="271" spans="2:2" ht="15.75" customHeight="1" x14ac:dyDescent="0.25">
      <c r="B271" s="4"/>
    </row>
    <row r="272" spans="2:2" ht="15.75" customHeight="1" x14ac:dyDescent="0.25">
      <c r="B272" s="4"/>
    </row>
    <row r="273" spans="2:2" ht="15.75" customHeight="1" x14ac:dyDescent="0.25">
      <c r="B273" s="4"/>
    </row>
    <row r="274" spans="2:2" ht="15.75" customHeight="1" x14ac:dyDescent="0.25">
      <c r="B274" s="4"/>
    </row>
    <row r="275" spans="2:2" ht="15.75" customHeight="1" x14ac:dyDescent="0.25">
      <c r="B275" s="4"/>
    </row>
    <row r="276" spans="2:2" ht="15.75" customHeight="1" x14ac:dyDescent="0.25">
      <c r="B276" s="4"/>
    </row>
    <row r="277" spans="2:2" ht="15.75" customHeight="1" x14ac:dyDescent="0.25">
      <c r="B277" s="4"/>
    </row>
    <row r="278" spans="2:2" ht="15.75" customHeight="1" x14ac:dyDescent="0.25">
      <c r="B278" s="4"/>
    </row>
    <row r="279" spans="2:2" ht="15.75" customHeight="1" x14ac:dyDescent="0.25">
      <c r="B279" s="4"/>
    </row>
    <row r="280" spans="2:2" ht="15.75" customHeight="1" x14ac:dyDescent="0.25">
      <c r="B280" s="4"/>
    </row>
    <row r="281" spans="2:2" ht="15.75" customHeight="1" x14ac:dyDescent="0.25">
      <c r="B281" s="4"/>
    </row>
    <row r="282" spans="2:2" ht="15.75" customHeight="1" x14ac:dyDescent="0.25">
      <c r="B282" s="4"/>
    </row>
    <row r="283" spans="2:2" ht="15.75" customHeight="1" x14ac:dyDescent="0.25">
      <c r="B283" s="4"/>
    </row>
    <row r="284" spans="2:2" ht="15.75" customHeight="1" x14ac:dyDescent="0.25">
      <c r="B284" s="4"/>
    </row>
    <row r="285" spans="2:2" ht="15.75" customHeight="1" x14ac:dyDescent="0.25">
      <c r="B285" s="4"/>
    </row>
    <row r="286" spans="2:2" ht="15.75" customHeight="1" x14ac:dyDescent="0.25">
      <c r="B286" s="4"/>
    </row>
    <row r="287" spans="2:2" ht="15.75" customHeight="1" x14ac:dyDescent="0.25">
      <c r="B287" s="4"/>
    </row>
    <row r="288" spans="2:2" ht="15.75" customHeight="1" x14ac:dyDescent="0.25">
      <c r="B288" s="4"/>
    </row>
    <row r="289" spans="2:2" ht="15.75" customHeight="1" x14ac:dyDescent="0.25">
      <c r="B289" s="4"/>
    </row>
    <row r="290" spans="2:2" ht="15.75" customHeight="1" x14ac:dyDescent="0.25">
      <c r="B290" s="4"/>
    </row>
    <row r="291" spans="2:2" ht="15.75" customHeight="1" x14ac:dyDescent="0.25">
      <c r="B291" s="4"/>
    </row>
    <row r="292" spans="2:2" ht="15.75" customHeight="1" x14ac:dyDescent="0.25">
      <c r="B292" s="4"/>
    </row>
    <row r="293" spans="2:2" ht="15.75" customHeight="1" x14ac:dyDescent="0.25">
      <c r="B293" s="4"/>
    </row>
    <row r="294" spans="2:2" ht="15.75" customHeight="1" x14ac:dyDescent="0.25">
      <c r="B294" s="4"/>
    </row>
    <row r="295" spans="2:2" ht="15.75" customHeight="1" x14ac:dyDescent="0.25">
      <c r="B295" s="4"/>
    </row>
    <row r="296" spans="2:2" ht="15.75" customHeight="1" x14ac:dyDescent="0.25">
      <c r="B296" s="4"/>
    </row>
    <row r="297" spans="2:2" ht="15.75" customHeight="1" x14ac:dyDescent="0.25">
      <c r="B297" s="4"/>
    </row>
    <row r="298" spans="2:2" ht="15.75" customHeight="1" x14ac:dyDescent="0.25">
      <c r="B298" s="4"/>
    </row>
    <row r="299" spans="2:2" ht="15.75" customHeight="1" x14ac:dyDescent="0.25">
      <c r="B299" s="4"/>
    </row>
    <row r="300" spans="2:2" ht="15.75" customHeight="1" x14ac:dyDescent="0.25">
      <c r="B300" s="4"/>
    </row>
    <row r="301" spans="2:2" ht="15.75" customHeight="1" x14ac:dyDescent="0.25">
      <c r="B301" s="4"/>
    </row>
    <row r="302" spans="2:2" ht="15.75" customHeight="1" x14ac:dyDescent="0.25">
      <c r="B302" s="4"/>
    </row>
    <row r="303" spans="2:2" ht="15.75" customHeight="1" x14ac:dyDescent="0.25">
      <c r="B303" s="4"/>
    </row>
    <row r="304" spans="2:2" ht="15.75" customHeight="1" x14ac:dyDescent="0.25">
      <c r="B304" s="4"/>
    </row>
    <row r="305" spans="2:2" ht="15.75" customHeight="1" x14ac:dyDescent="0.25">
      <c r="B305" s="4"/>
    </row>
    <row r="306" spans="2:2" ht="15.75" customHeight="1" x14ac:dyDescent="0.25">
      <c r="B306" s="4"/>
    </row>
    <row r="307" spans="2:2" ht="15.75" customHeight="1" x14ac:dyDescent="0.25">
      <c r="B307" s="4"/>
    </row>
    <row r="308" spans="2:2" ht="15.75" customHeight="1" x14ac:dyDescent="0.25">
      <c r="B308" s="4"/>
    </row>
    <row r="309" spans="2:2" ht="15.75" customHeight="1" x14ac:dyDescent="0.25">
      <c r="B309" s="4"/>
    </row>
    <row r="310" spans="2:2" ht="15.75" customHeight="1" x14ac:dyDescent="0.25">
      <c r="B310" s="4"/>
    </row>
    <row r="311" spans="2:2" ht="15.75" customHeight="1" x14ac:dyDescent="0.25">
      <c r="B311" s="4"/>
    </row>
    <row r="312" spans="2:2" ht="15.75" customHeight="1" x14ac:dyDescent="0.25">
      <c r="B312" s="4"/>
    </row>
    <row r="313" spans="2:2" ht="15.75" customHeight="1" x14ac:dyDescent="0.25">
      <c r="B313" s="4"/>
    </row>
    <row r="314" spans="2:2" ht="15.75" customHeight="1" x14ac:dyDescent="0.25">
      <c r="B314" s="4"/>
    </row>
    <row r="315" spans="2:2" ht="15.75" customHeight="1" x14ac:dyDescent="0.25">
      <c r="B315" s="4"/>
    </row>
    <row r="316" spans="2:2" ht="15.75" customHeight="1" x14ac:dyDescent="0.25">
      <c r="B316" s="4"/>
    </row>
    <row r="317" spans="2:2" ht="15.75" customHeight="1" x14ac:dyDescent="0.25">
      <c r="B317" s="4"/>
    </row>
    <row r="318" spans="2:2" ht="15.75" customHeight="1" x14ac:dyDescent="0.25">
      <c r="B318" s="4"/>
    </row>
    <row r="319" spans="2:2" ht="15.75" customHeight="1" x14ac:dyDescent="0.25">
      <c r="B319" s="4"/>
    </row>
    <row r="320" spans="2:2" ht="15.75" customHeight="1" x14ac:dyDescent="0.25">
      <c r="B320" s="4"/>
    </row>
    <row r="321" spans="2:2" ht="15.75" customHeight="1" x14ac:dyDescent="0.25">
      <c r="B321" s="4"/>
    </row>
    <row r="322" spans="2:2" ht="15.75" customHeight="1" x14ac:dyDescent="0.25">
      <c r="B322" s="4"/>
    </row>
    <row r="323" spans="2:2" ht="15.75" customHeight="1" x14ac:dyDescent="0.25">
      <c r="B323" s="4"/>
    </row>
    <row r="324" spans="2:2" ht="15.75" customHeight="1" x14ac:dyDescent="0.25">
      <c r="B324" s="4"/>
    </row>
    <row r="325" spans="2:2" ht="15.75" customHeight="1" x14ac:dyDescent="0.25">
      <c r="B325" s="4"/>
    </row>
    <row r="326" spans="2:2" ht="15.75" customHeight="1" x14ac:dyDescent="0.25">
      <c r="B326" s="4"/>
    </row>
    <row r="327" spans="2:2" ht="15.75" customHeight="1" x14ac:dyDescent="0.25">
      <c r="B327" s="4"/>
    </row>
    <row r="328" spans="2:2" ht="15.75" customHeight="1" x14ac:dyDescent="0.25">
      <c r="B328" s="4"/>
    </row>
    <row r="329" spans="2:2" ht="15.75" customHeight="1" x14ac:dyDescent="0.25">
      <c r="B329" s="4"/>
    </row>
    <row r="330" spans="2:2" ht="15.75" customHeight="1" x14ac:dyDescent="0.25">
      <c r="B330" s="4"/>
    </row>
    <row r="331" spans="2:2" ht="15.75" customHeight="1" x14ac:dyDescent="0.25">
      <c r="B331" s="4"/>
    </row>
    <row r="332" spans="2:2" ht="15.75" customHeight="1" x14ac:dyDescent="0.25">
      <c r="B332" s="4"/>
    </row>
    <row r="333" spans="2:2" ht="15.75" customHeight="1" x14ac:dyDescent="0.25">
      <c r="B333" s="4"/>
    </row>
    <row r="334" spans="2:2" ht="15.75" customHeight="1" x14ac:dyDescent="0.25">
      <c r="B334" s="4"/>
    </row>
    <row r="335" spans="2:2" ht="15.75" customHeight="1" x14ac:dyDescent="0.25">
      <c r="B335" s="4"/>
    </row>
    <row r="336" spans="2:2" ht="15.75" customHeight="1" x14ac:dyDescent="0.25">
      <c r="B336" s="4"/>
    </row>
    <row r="337" spans="2:2" ht="15.75" customHeight="1" x14ac:dyDescent="0.25">
      <c r="B337" s="4"/>
    </row>
    <row r="338" spans="2:2" ht="15.75" customHeight="1" x14ac:dyDescent="0.25">
      <c r="B338" s="4"/>
    </row>
    <row r="339" spans="2:2" ht="15.75" customHeight="1" x14ac:dyDescent="0.25">
      <c r="B339" s="4"/>
    </row>
    <row r="340" spans="2:2" ht="15.75" customHeight="1" x14ac:dyDescent="0.25">
      <c r="B340" s="4"/>
    </row>
    <row r="341" spans="2:2" ht="15.75" customHeight="1" x14ac:dyDescent="0.25">
      <c r="B341" s="4"/>
    </row>
    <row r="342" spans="2:2" ht="15.75" customHeight="1" x14ac:dyDescent="0.25">
      <c r="B342" s="4"/>
    </row>
    <row r="343" spans="2:2" ht="15.75" customHeight="1" x14ac:dyDescent="0.25">
      <c r="B343" s="4"/>
    </row>
    <row r="344" spans="2:2" ht="15.75" customHeight="1" x14ac:dyDescent="0.25">
      <c r="B344" s="4"/>
    </row>
    <row r="345" spans="2:2" ht="15.75" customHeight="1" x14ac:dyDescent="0.25">
      <c r="B345" s="4"/>
    </row>
    <row r="346" spans="2:2" ht="15.75" customHeight="1" x14ac:dyDescent="0.25">
      <c r="B346" s="4"/>
    </row>
    <row r="347" spans="2:2" ht="15.75" customHeight="1" x14ac:dyDescent="0.25">
      <c r="B347" s="4"/>
    </row>
    <row r="348" spans="2:2" ht="15.75" customHeight="1" x14ac:dyDescent="0.25">
      <c r="B348" s="4"/>
    </row>
    <row r="349" spans="2:2" ht="15.75" customHeight="1" x14ac:dyDescent="0.25">
      <c r="B349" s="4"/>
    </row>
    <row r="350" spans="2:2" ht="15.75" customHeight="1" x14ac:dyDescent="0.25">
      <c r="B350" s="4"/>
    </row>
    <row r="351" spans="2:2" ht="15.75" customHeight="1" x14ac:dyDescent="0.25">
      <c r="B351" s="4"/>
    </row>
    <row r="352" spans="2:2" ht="15.75" customHeight="1" x14ac:dyDescent="0.25">
      <c r="B352" s="4"/>
    </row>
    <row r="353" spans="2:2" ht="15.75" customHeight="1" x14ac:dyDescent="0.25">
      <c r="B353" s="4"/>
    </row>
    <row r="354" spans="2:2" ht="15.75" customHeight="1" x14ac:dyDescent="0.25">
      <c r="B354" s="4"/>
    </row>
    <row r="355" spans="2:2" ht="15.75" customHeight="1" x14ac:dyDescent="0.25">
      <c r="B355" s="4"/>
    </row>
    <row r="356" spans="2:2" ht="15.75" customHeight="1" x14ac:dyDescent="0.25">
      <c r="B356" s="4"/>
    </row>
    <row r="357" spans="2:2" ht="15.75" customHeight="1" x14ac:dyDescent="0.25">
      <c r="B357" s="4"/>
    </row>
    <row r="358" spans="2:2" ht="15.75" customHeight="1" x14ac:dyDescent="0.25">
      <c r="B358" s="4"/>
    </row>
    <row r="359" spans="2:2" ht="15.75" customHeight="1" x14ac:dyDescent="0.25">
      <c r="B359" s="4"/>
    </row>
    <row r="360" spans="2:2" ht="15.75" customHeight="1" x14ac:dyDescent="0.25">
      <c r="B360" s="4"/>
    </row>
    <row r="361" spans="2:2" ht="15.75" customHeight="1" x14ac:dyDescent="0.25">
      <c r="B361" s="4"/>
    </row>
    <row r="362" spans="2:2" ht="15.75" customHeight="1" x14ac:dyDescent="0.25">
      <c r="B362" s="4"/>
    </row>
    <row r="363" spans="2:2" ht="15.75" customHeight="1" x14ac:dyDescent="0.25">
      <c r="B363" s="4"/>
    </row>
    <row r="364" spans="2:2" ht="15.75" customHeight="1" x14ac:dyDescent="0.25">
      <c r="B364" s="4"/>
    </row>
    <row r="365" spans="2:2" ht="15.75" customHeight="1" x14ac:dyDescent="0.25">
      <c r="B365" s="4"/>
    </row>
    <row r="366" spans="2:2" ht="15.75" customHeight="1" x14ac:dyDescent="0.25">
      <c r="B366" s="4"/>
    </row>
    <row r="367" spans="2:2" ht="15.75" customHeight="1" x14ac:dyDescent="0.25">
      <c r="B367" s="4"/>
    </row>
    <row r="368" spans="2:2" ht="15.75" customHeight="1" x14ac:dyDescent="0.25">
      <c r="B368" s="4"/>
    </row>
    <row r="369" spans="2:2" ht="15.75" customHeight="1" x14ac:dyDescent="0.25">
      <c r="B369" s="4"/>
    </row>
    <row r="370" spans="2:2" ht="15.75" customHeight="1" x14ac:dyDescent="0.25">
      <c r="B370" s="4"/>
    </row>
    <row r="371" spans="2:2" ht="15.75" customHeight="1" x14ac:dyDescent="0.25">
      <c r="B371" s="4"/>
    </row>
    <row r="372" spans="2:2" ht="15.75" customHeight="1" x14ac:dyDescent="0.25">
      <c r="B372" s="4"/>
    </row>
    <row r="373" spans="2:2" ht="15.75" customHeight="1" x14ac:dyDescent="0.25">
      <c r="B373" s="4"/>
    </row>
    <row r="374" spans="2:2" ht="15.75" customHeight="1" x14ac:dyDescent="0.25">
      <c r="B374" s="4"/>
    </row>
    <row r="375" spans="2:2" ht="15.75" customHeight="1" x14ac:dyDescent="0.25">
      <c r="B375" s="4"/>
    </row>
    <row r="376" spans="2:2" ht="15.75" customHeight="1" x14ac:dyDescent="0.25">
      <c r="B376" s="4"/>
    </row>
    <row r="377" spans="2:2" ht="15.75" customHeight="1" x14ac:dyDescent="0.25">
      <c r="B377" s="4"/>
    </row>
    <row r="378" spans="2:2" ht="15.75" customHeight="1" x14ac:dyDescent="0.25">
      <c r="B378" s="4"/>
    </row>
    <row r="379" spans="2:2" ht="15.75" customHeight="1" x14ac:dyDescent="0.25">
      <c r="B379" s="4"/>
    </row>
    <row r="380" spans="2:2" ht="15.75" customHeight="1" x14ac:dyDescent="0.25">
      <c r="B380" s="4"/>
    </row>
    <row r="381" spans="2:2" ht="15.75" customHeight="1" x14ac:dyDescent="0.25">
      <c r="B381" s="4"/>
    </row>
    <row r="382" spans="2:2" ht="15.75" customHeight="1" x14ac:dyDescent="0.25">
      <c r="B382" s="4"/>
    </row>
    <row r="383" spans="2:2" ht="15.75" customHeight="1" x14ac:dyDescent="0.25">
      <c r="B383" s="4"/>
    </row>
    <row r="384" spans="2:2" ht="15.75" customHeight="1" x14ac:dyDescent="0.25">
      <c r="B384" s="4"/>
    </row>
    <row r="385" spans="2:2" ht="15.75" customHeight="1" x14ac:dyDescent="0.25">
      <c r="B385" s="4"/>
    </row>
    <row r="386" spans="2:2" ht="15.75" customHeight="1" x14ac:dyDescent="0.25">
      <c r="B386" s="4"/>
    </row>
    <row r="387" spans="2:2" ht="15.75" customHeight="1" x14ac:dyDescent="0.25">
      <c r="B387" s="4"/>
    </row>
    <row r="388" spans="2:2" ht="15.75" customHeight="1" x14ac:dyDescent="0.25">
      <c r="B388" s="4"/>
    </row>
    <row r="389" spans="2:2" ht="15.75" customHeight="1" x14ac:dyDescent="0.25">
      <c r="B389" s="4"/>
    </row>
    <row r="390" spans="2:2" ht="15.75" customHeight="1" x14ac:dyDescent="0.25">
      <c r="B390" s="4"/>
    </row>
    <row r="391" spans="2:2" ht="15.75" customHeight="1" x14ac:dyDescent="0.25">
      <c r="B391" s="4"/>
    </row>
    <row r="392" spans="2:2" ht="15.75" customHeight="1" x14ac:dyDescent="0.25">
      <c r="B392" s="4"/>
    </row>
    <row r="393" spans="2:2" ht="15.75" customHeight="1" x14ac:dyDescent="0.25">
      <c r="B393" s="4"/>
    </row>
    <row r="394" spans="2:2" ht="15.75" customHeight="1" x14ac:dyDescent="0.25">
      <c r="B394" s="4"/>
    </row>
    <row r="395" spans="2:2" ht="15.75" customHeight="1" x14ac:dyDescent="0.25">
      <c r="B395" s="4"/>
    </row>
    <row r="396" spans="2:2" ht="15.75" customHeight="1" x14ac:dyDescent="0.25">
      <c r="B396" s="4"/>
    </row>
    <row r="397" spans="2:2" ht="15.75" customHeight="1" x14ac:dyDescent="0.25">
      <c r="B397" s="4"/>
    </row>
    <row r="398" spans="2:2" ht="15.75" customHeight="1" x14ac:dyDescent="0.25">
      <c r="B398" s="4"/>
    </row>
    <row r="399" spans="2:2" ht="15.75" customHeight="1" x14ac:dyDescent="0.25">
      <c r="B399" s="4"/>
    </row>
    <row r="400" spans="2:2" ht="15.75" customHeight="1" x14ac:dyDescent="0.25">
      <c r="B400" s="4"/>
    </row>
    <row r="401" spans="2:2" ht="15.75" customHeight="1" x14ac:dyDescent="0.25">
      <c r="B401" s="4"/>
    </row>
    <row r="402" spans="2:2" ht="15.75" customHeight="1" x14ac:dyDescent="0.25">
      <c r="B402" s="4"/>
    </row>
    <row r="403" spans="2:2" ht="15.75" customHeight="1" x14ac:dyDescent="0.25">
      <c r="B403" s="4"/>
    </row>
    <row r="404" spans="2:2" ht="15.75" customHeight="1" x14ac:dyDescent="0.25">
      <c r="B404" s="4"/>
    </row>
    <row r="405" spans="2:2" ht="15.75" customHeight="1" x14ac:dyDescent="0.25">
      <c r="B405" s="4"/>
    </row>
    <row r="406" spans="2:2" ht="15.75" customHeight="1" x14ac:dyDescent="0.25">
      <c r="B406" s="4"/>
    </row>
    <row r="407" spans="2:2" ht="15.75" customHeight="1" x14ac:dyDescent="0.25">
      <c r="B407" s="4"/>
    </row>
    <row r="408" spans="2:2" ht="15.75" customHeight="1" x14ac:dyDescent="0.25">
      <c r="B408" s="4"/>
    </row>
    <row r="409" spans="2:2" ht="15.75" customHeight="1" x14ac:dyDescent="0.25">
      <c r="B409" s="4"/>
    </row>
    <row r="410" spans="2:2" ht="15.75" customHeight="1" x14ac:dyDescent="0.25">
      <c r="B410" s="4"/>
    </row>
    <row r="411" spans="2:2" ht="15.75" customHeight="1" x14ac:dyDescent="0.25">
      <c r="B411" s="4"/>
    </row>
    <row r="412" spans="2:2" ht="15.75" customHeight="1" x14ac:dyDescent="0.25">
      <c r="B412" s="4"/>
    </row>
    <row r="413" spans="2:2" ht="15.75" customHeight="1" x14ac:dyDescent="0.25">
      <c r="B413" s="4"/>
    </row>
    <row r="414" spans="2:2" ht="15.75" customHeight="1" x14ac:dyDescent="0.25">
      <c r="B414" s="4"/>
    </row>
    <row r="415" spans="2:2" ht="15.75" customHeight="1" x14ac:dyDescent="0.25">
      <c r="B415" s="4"/>
    </row>
    <row r="416" spans="2:2" ht="15.75" customHeight="1" x14ac:dyDescent="0.25">
      <c r="B416" s="4"/>
    </row>
    <row r="417" spans="2:2" ht="15.75" customHeight="1" x14ac:dyDescent="0.25">
      <c r="B417" s="4"/>
    </row>
    <row r="418" spans="2:2" ht="15.75" customHeight="1" x14ac:dyDescent="0.25">
      <c r="B418" s="4"/>
    </row>
    <row r="419" spans="2:2" ht="15.75" customHeight="1" x14ac:dyDescent="0.25">
      <c r="B419" s="4"/>
    </row>
    <row r="420" spans="2:2" ht="15.75" customHeight="1" x14ac:dyDescent="0.25">
      <c r="B420" s="4"/>
    </row>
    <row r="421" spans="2:2" ht="15.75" customHeight="1" x14ac:dyDescent="0.25">
      <c r="B421" s="4"/>
    </row>
    <row r="422" spans="2:2" ht="15.75" customHeight="1" x14ac:dyDescent="0.25">
      <c r="B422" s="4"/>
    </row>
    <row r="423" spans="2:2" ht="15.75" customHeight="1" x14ac:dyDescent="0.25">
      <c r="B423" s="4"/>
    </row>
    <row r="424" spans="2:2" ht="15.75" customHeight="1" x14ac:dyDescent="0.25">
      <c r="B424" s="4"/>
    </row>
    <row r="425" spans="2:2" ht="15.75" customHeight="1" x14ac:dyDescent="0.25">
      <c r="B425" s="4"/>
    </row>
    <row r="426" spans="2:2" ht="15.75" customHeight="1" x14ac:dyDescent="0.25">
      <c r="B426" s="4"/>
    </row>
    <row r="427" spans="2:2" ht="15.75" customHeight="1" x14ac:dyDescent="0.25">
      <c r="B427" s="4"/>
    </row>
    <row r="428" spans="2:2" ht="15.75" customHeight="1" x14ac:dyDescent="0.25">
      <c r="B428" s="4"/>
    </row>
    <row r="429" spans="2:2" ht="15.75" customHeight="1" x14ac:dyDescent="0.25">
      <c r="B429" s="4"/>
    </row>
    <row r="430" spans="2:2" ht="15.75" customHeight="1" x14ac:dyDescent="0.25">
      <c r="B430" s="4"/>
    </row>
    <row r="431" spans="2:2" ht="15.75" customHeight="1" x14ac:dyDescent="0.25">
      <c r="B431" s="4"/>
    </row>
    <row r="432" spans="2:2" ht="15.75" customHeight="1" x14ac:dyDescent="0.25">
      <c r="B432" s="4"/>
    </row>
    <row r="433" spans="2:2" ht="15.75" customHeight="1" x14ac:dyDescent="0.25">
      <c r="B433" s="4"/>
    </row>
    <row r="434" spans="2:2" ht="15.75" customHeight="1" x14ac:dyDescent="0.25">
      <c r="B434" s="4"/>
    </row>
    <row r="435" spans="2:2" ht="15.75" customHeight="1" x14ac:dyDescent="0.25">
      <c r="B435" s="4"/>
    </row>
    <row r="436" spans="2:2" ht="15.75" customHeight="1" x14ac:dyDescent="0.25">
      <c r="B436" s="4"/>
    </row>
    <row r="437" spans="2:2" ht="15.75" customHeight="1" x14ac:dyDescent="0.25">
      <c r="B437" s="4"/>
    </row>
    <row r="438" spans="2:2" ht="15.75" customHeight="1" x14ac:dyDescent="0.25">
      <c r="B438" s="4"/>
    </row>
    <row r="439" spans="2:2" ht="15.75" customHeight="1" x14ac:dyDescent="0.25">
      <c r="B439" s="4"/>
    </row>
    <row r="440" spans="2:2" ht="15.75" customHeight="1" x14ac:dyDescent="0.25">
      <c r="B440" s="4"/>
    </row>
    <row r="441" spans="2:2" ht="15.75" customHeight="1" x14ac:dyDescent="0.25">
      <c r="B441" s="4"/>
    </row>
    <row r="442" spans="2:2" ht="15.75" customHeight="1" x14ac:dyDescent="0.25">
      <c r="B442" s="4"/>
    </row>
    <row r="443" spans="2:2" ht="15.75" customHeight="1" x14ac:dyDescent="0.25">
      <c r="B443" s="4"/>
    </row>
    <row r="444" spans="2:2" ht="15.75" customHeight="1" x14ac:dyDescent="0.25">
      <c r="B444" s="4"/>
    </row>
    <row r="445" spans="2:2" ht="15.75" customHeight="1" x14ac:dyDescent="0.25">
      <c r="B445" s="4"/>
    </row>
    <row r="446" spans="2:2" ht="15.75" customHeight="1" x14ac:dyDescent="0.25">
      <c r="B446" s="4"/>
    </row>
    <row r="447" spans="2:2" ht="15.75" customHeight="1" x14ac:dyDescent="0.25">
      <c r="B447" s="4"/>
    </row>
    <row r="448" spans="2:2" ht="15.75" customHeight="1" x14ac:dyDescent="0.25">
      <c r="B448" s="4"/>
    </row>
    <row r="449" spans="2:2" ht="15.75" customHeight="1" x14ac:dyDescent="0.25">
      <c r="B449" s="4"/>
    </row>
    <row r="450" spans="2:2" ht="15.75" customHeight="1" x14ac:dyDescent="0.25">
      <c r="B450" s="4"/>
    </row>
    <row r="451" spans="2:2" ht="15.75" customHeight="1" x14ac:dyDescent="0.25">
      <c r="B451" s="4"/>
    </row>
    <row r="452" spans="2:2" ht="15.75" customHeight="1" x14ac:dyDescent="0.25">
      <c r="B452" s="4"/>
    </row>
    <row r="453" spans="2:2" ht="15.75" customHeight="1" x14ac:dyDescent="0.25">
      <c r="B453" s="4"/>
    </row>
    <row r="454" spans="2:2" ht="15.75" customHeight="1" x14ac:dyDescent="0.25">
      <c r="B454" s="4"/>
    </row>
    <row r="455" spans="2:2" ht="15.75" customHeight="1" x14ac:dyDescent="0.25">
      <c r="B455" s="4"/>
    </row>
    <row r="456" spans="2:2" ht="15.75" customHeight="1" x14ac:dyDescent="0.25">
      <c r="B456" s="4"/>
    </row>
    <row r="457" spans="2:2" ht="15.75" customHeight="1" x14ac:dyDescent="0.25">
      <c r="B457" s="4"/>
    </row>
    <row r="458" spans="2:2" ht="15.75" customHeight="1" x14ac:dyDescent="0.25">
      <c r="B458" s="4"/>
    </row>
    <row r="459" spans="2:2" ht="15.75" customHeight="1" x14ac:dyDescent="0.25">
      <c r="B459" s="4"/>
    </row>
    <row r="460" spans="2:2" ht="15.75" customHeight="1" x14ac:dyDescent="0.25">
      <c r="B460" s="4"/>
    </row>
    <row r="461" spans="2:2" ht="15.75" customHeight="1" x14ac:dyDescent="0.25">
      <c r="B461" s="4"/>
    </row>
    <row r="462" spans="2:2" ht="15.75" customHeight="1" x14ac:dyDescent="0.25">
      <c r="B462" s="4"/>
    </row>
    <row r="463" spans="2:2" ht="15.75" customHeight="1" x14ac:dyDescent="0.25">
      <c r="B463" s="4"/>
    </row>
    <row r="464" spans="2:2" ht="15.75" customHeight="1" x14ac:dyDescent="0.25">
      <c r="B464" s="4"/>
    </row>
    <row r="465" spans="2:2" ht="15.75" customHeight="1" x14ac:dyDescent="0.25">
      <c r="B465" s="4"/>
    </row>
    <row r="466" spans="2:2" ht="15.75" customHeight="1" x14ac:dyDescent="0.25">
      <c r="B466" s="4"/>
    </row>
    <row r="467" spans="2:2" ht="15.75" customHeight="1" x14ac:dyDescent="0.25">
      <c r="B467" s="4"/>
    </row>
    <row r="468" spans="2:2" ht="15.75" customHeight="1" x14ac:dyDescent="0.25">
      <c r="B468" s="4"/>
    </row>
    <row r="469" spans="2:2" ht="15.75" customHeight="1" x14ac:dyDescent="0.25">
      <c r="B469" s="4"/>
    </row>
    <row r="470" spans="2:2" ht="15.75" customHeight="1" x14ac:dyDescent="0.25">
      <c r="B470" s="4"/>
    </row>
    <row r="471" spans="2:2" ht="15.75" customHeight="1" x14ac:dyDescent="0.25">
      <c r="B471" s="4"/>
    </row>
    <row r="472" spans="2:2" ht="15.75" customHeight="1" x14ac:dyDescent="0.25">
      <c r="B472" s="4"/>
    </row>
    <row r="473" spans="2:2" ht="15.75" customHeight="1" x14ac:dyDescent="0.25">
      <c r="B473" s="4"/>
    </row>
    <row r="474" spans="2:2" ht="15.75" customHeight="1" x14ac:dyDescent="0.25">
      <c r="B474" s="4"/>
    </row>
    <row r="475" spans="2:2" ht="15.75" customHeight="1" x14ac:dyDescent="0.25">
      <c r="B475" s="4"/>
    </row>
    <row r="476" spans="2:2" ht="15.75" customHeight="1" x14ac:dyDescent="0.25">
      <c r="B476" s="4"/>
    </row>
    <row r="477" spans="2:2" ht="15.75" customHeight="1" x14ac:dyDescent="0.25">
      <c r="B477" s="4"/>
    </row>
    <row r="478" spans="2:2" ht="15.75" customHeight="1" x14ac:dyDescent="0.25">
      <c r="B478" s="4"/>
    </row>
    <row r="479" spans="2:2" ht="15.75" customHeight="1" x14ac:dyDescent="0.25">
      <c r="B479" s="4"/>
    </row>
    <row r="480" spans="2:2" ht="15.75" customHeight="1" x14ac:dyDescent="0.25">
      <c r="B480" s="4"/>
    </row>
    <row r="481" spans="2:2" ht="15.75" customHeight="1" x14ac:dyDescent="0.25">
      <c r="B481" s="4"/>
    </row>
    <row r="482" spans="2:2" ht="15.75" customHeight="1" x14ac:dyDescent="0.25">
      <c r="B482" s="4"/>
    </row>
    <row r="483" spans="2:2" ht="15.75" customHeight="1" x14ac:dyDescent="0.25">
      <c r="B483" s="4"/>
    </row>
    <row r="484" spans="2:2" ht="15.75" customHeight="1" x14ac:dyDescent="0.25">
      <c r="B484" s="4"/>
    </row>
    <row r="485" spans="2:2" ht="15.75" customHeight="1" x14ac:dyDescent="0.25">
      <c r="B485" s="4"/>
    </row>
    <row r="486" spans="2:2" ht="15.75" customHeight="1" x14ac:dyDescent="0.25">
      <c r="B486" s="4"/>
    </row>
    <row r="487" spans="2:2" ht="15.75" customHeight="1" x14ac:dyDescent="0.25">
      <c r="B487" s="4"/>
    </row>
    <row r="488" spans="2:2" ht="15.75" customHeight="1" x14ac:dyDescent="0.25">
      <c r="B488" s="4"/>
    </row>
    <row r="489" spans="2:2" ht="15.75" customHeight="1" x14ac:dyDescent="0.25">
      <c r="B489" s="4"/>
    </row>
    <row r="490" spans="2:2" ht="15.75" customHeight="1" x14ac:dyDescent="0.25">
      <c r="B490" s="4"/>
    </row>
    <row r="491" spans="2:2" ht="15.75" customHeight="1" x14ac:dyDescent="0.25">
      <c r="B491" s="4"/>
    </row>
    <row r="492" spans="2:2" ht="15.75" customHeight="1" x14ac:dyDescent="0.25">
      <c r="B492" s="4"/>
    </row>
    <row r="493" spans="2:2" ht="15.75" customHeight="1" x14ac:dyDescent="0.25">
      <c r="B493" s="4"/>
    </row>
    <row r="494" spans="2:2" ht="15.75" customHeight="1" x14ac:dyDescent="0.25">
      <c r="B494" s="4"/>
    </row>
    <row r="495" spans="2:2" ht="15.75" customHeight="1" x14ac:dyDescent="0.25">
      <c r="B495" s="4"/>
    </row>
    <row r="496" spans="2:2" ht="15.75" customHeight="1" x14ac:dyDescent="0.25">
      <c r="B496" s="4"/>
    </row>
    <row r="497" spans="2:2" ht="15.75" customHeight="1" x14ac:dyDescent="0.25">
      <c r="B497" s="4"/>
    </row>
    <row r="498" spans="2:2" ht="15.75" customHeight="1" x14ac:dyDescent="0.25">
      <c r="B498" s="4"/>
    </row>
    <row r="499" spans="2:2" ht="15.75" customHeight="1" x14ac:dyDescent="0.25">
      <c r="B499" s="4"/>
    </row>
    <row r="500" spans="2:2" ht="15.75" customHeight="1" x14ac:dyDescent="0.25">
      <c r="B500" s="4"/>
    </row>
    <row r="501" spans="2:2" ht="15.75" customHeight="1" x14ac:dyDescent="0.25">
      <c r="B501" s="4"/>
    </row>
    <row r="502" spans="2:2" ht="15.75" customHeight="1" x14ac:dyDescent="0.25">
      <c r="B502" s="4"/>
    </row>
    <row r="503" spans="2:2" ht="15.75" customHeight="1" x14ac:dyDescent="0.25">
      <c r="B503" s="4"/>
    </row>
    <row r="504" spans="2:2" ht="15.75" customHeight="1" x14ac:dyDescent="0.25">
      <c r="B504" s="4"/>
    </row>
    <row r="505" spans="2:2" ht="15.75" customHeight="1" x14ac:dyDescent="0.25">
      <c r="B505" s="4"/>
    </row>
    <row r="506" spans="2:2" ht="15.75" customHeight="1" x14ac:dyDescent="0.25">
      <c r="B506" s="4"/>
    </row>
    <row r="507" spans="2:2" ht="15.75" customHeight="1" x14ac:dyDescent="0.25">
      <c r="B507" s="4"/>
    </row>
    <row r="508" spans="2:2" ht="15.75" customHeight="1" x14ac:dyDescent="0.25">
      <c r="B508" s="4"/>
    </row>
    <row r="509" spans="2:2" ht="15.75" customHeight="1" x14ac:dyDescent="0.25">
      <c r="B509" s="4"/>
    </row>
    <row r="510" spans="2:2" ht="15.75" customHeight="1" x14ac:dyDescent="0.25">
      <c r="B510" s="4"/>
    </row>
    <row r="511" spans="2:2" ht="15.75" customHeight="1" x14ac:dyDescent="0.25">
      <c r="B511" s="4"/>
    </row>
    <row r="512" spans="2:2" ht="15.75" customHeight="1" x14ac:dyDescent="0.25">
      <c r="B512" s="4"/>
    </row>
    <row r="513" spans="2:2" ht="15.75" customHeight="1" x14ac:dyDescent="0.25">
      <c r="B513" s="4"/>
    </row>
    <row r="514" spans="2:2" ht="15.75" customHeight="1" x14ac:dyDescent="0.25">
      <c r="B514" s="4"/>
    </row>
    <row r="515" spans="2:2" ht="15.75" customHeight="1" x14ac:dyDescent="0.25">
      <c r="B515" s="4"/>
    </row>
    <row r="516" spans="2:2" ht="15.75" customHeight="1" x14ac:dyDescent="0.25">
      <c r="B516" s="4"/>
    </row>
    <row r="517" spans="2:2" ht="15.75" customHeight="1" x14ac:dyDescent="0.25">
      <c r="B517" s="4"/>
    </row>
    <row r="518" spans="2:2" ht="15.75" customHeight="1" x14ac:dyDescent="0.25">
      <c r="B518" s="4"/>
    </row>
    <row r="519" spans="2:2" ht="15.75" customHeight="1" x14ac:dyDescent="0.25">
      <c r="B519" s="4"/>
    </row>
    <row r="520" spans="2:2" ht="15.75" customHeight="1" x14ac:dyDescent="0.25">
      <c r="B520" s="4"/>
    </row>
    <row r="521" spans="2:2" ht="15.75" customHeight="1" x14ac:dyDescent="0.25">
      <c r="B521" s="4"/>
    </row>
    <row r="522" spans="2:2" ht="15.75" customHeight="1" x14ac:dyDescent="0.25">
      <c r="B522" s="4"/>
    </row>
    <row r="523" spans="2:2" ht="15.75" customHeight="1" x14ac:dyDescent="0.25">
      <c r="B523" s="4"/>
    </row>
    <row r="524" spans="2:2" ht="15.75" customHeight="1" x14ac:dyDescent="0.25">
      <c r="B524" s="4"/>
    </row>
    <row r="525" spans="2:2" ht="15.75" customHeight="1" x14ac:dyDescent="0.25">
      <c r="B525" s="4"/>
    </row>
    <row r="526" spans="2:2" ht="15.75" customHeight="1" x14ac:dyDescent="0.25">
      <c r="B526" s="4"/>
    </row>
    <row r="527" spans="2:2" ht="15.75" customHeight="1" x14ac:dyDescent="0.25">
      <c r="B527" s="4"/>
    </row>
    <row r="528" spans="2:2" ht="15.75" customHeight="1" x14ac:dyDescent="0.25">
      <c r="B528" s="4"/>
    </row>
    <row r="529" spans="2:2" ht="15.75" customHeight="1" x14ac:dyDescent="0.25">
      <c r="B529" s="4"/>
    </row>
    <row r="530" spans="2:2" ht="15.75" customHeight="1" x14ac:dyDescent="0.25">
      <c r="B530" s="4"/>
    </row>
    <row r="531" spans="2:2" ht="15.75" customHeight="1" x14ac:dyDescent="0.25">
      <c r="B531" s="4"/>
    </row>
    <row r="532" spans="2:2" ht="15.75" customHeight="1" x14ac:dyDescent="0.25">
      <c r="B532" s="4"/>
    </row>
    <row r="533" spans="2:2" ht="15.75" customHeight="1" x14ac:dyDescent="0.25">
      <c r="B533" s="4"/>
    </row>
    <row r="534" spans="2:2" ht="15.75" customHeight="1" x14ac:dyDescent="0.25">
      <c r="B534" s="4"/>
    </row>
    <row r="535" spans="2:2" ht="15.75" customHeight="1" x14ac:dyDescent="0.25">
      <c r="B535" s="4"/>
    </row>
    <row r="536" spans="2:2" ht="15.75" customHeight="1" x14ac:dyDescent="0.25">
      <c r="B536" s="4"/>
    </row>
    <row r="537" spans="2:2" ht="15.75" customHeight="1" x14ac:dyDescent="0.25">
      <c r="B537" s="4"/>
    </row>
    <row r="538" spans="2:2" ht="15.75" customHeight="1" x14ac:dyDescent="0.25">
      <c r="B538" s="4"/>
    </row>
    <row r="539" spans="2:2" ht="15.75" customHeight="1" x14ac:dyDescent="0.25">
      <c r="B539" s="4"/>
    </row>
    <row r="540" spans="2:2" ht="15.75" customHeight="1" x14ac:dyDescent="0.25">
      <c r="B540" s="4"/>
    </row>
    <row r="541" spans="2:2" ht="15.75" customHeight="1" x14ac:dyDescent="0.25">
      <c r="B541" s="4"/>
    </row>
    <row r="542" spans="2:2" ht="15.75" customHeight="1" x14ac:dyDescent="0.25">
      <c r="B542" s="4"/>
    </row>
    <row r="543" spans="2:2" ht="15.75" customHeight="1" x14ac:dyDescent="0.25">
      <c r="B543" s="4"/>
    </row>
    <row r="544" spans="2:2" ht="15.75" customHeight="1" x14ac:dyDescent="0.25">
      <c r="B544" s="4"/>
    </row>
    <row r="545" spans="2:2" ht="15.75" customHeight="1" x14ac:dyDescent="0.25">
      <c r="B545" s="4"/>
    </row>
    <row r="546" spans="2:2" ht="15.75" customHeight="1" x14ac:dyDescent="0.25">
      <c r="B546" s="4"/>
    </row>
    <row r="547" spans="2:2" ht="15.75" customHeight="1" x14ac:dyDescent="0.25">
      <c r="B547" s="4"/>
    </row>
    <row r="548" spans="2:2" ht="15.75" customHeight="1" x14ac:dyDescent="0.25">
      <c r="B548" s="4"/>
    </row>
    <row r="549" spans="2:2" ht="15.75" customHeight="1" x14ac:dyDescent="0.25">
      <c r="B549" s="4"/>
    </row>
    <row r="550" spans="2:2" ht="15.75" customHeight="1" x14ac:dyDescent="0.25">
      <c r="B550" s="4"/>
    </row>
    <row r="551" spans="2:2" ht="15.75" customHeight="1" x14ac:dyDescent="0.25">
      <c r="B551" s="4"/>
    </row>
    <row r="552" spans="2:2" ht="15.75" customHeight="1" x14ac:dyDescent="0.25">
      <c r="B552" s="4"/>
    </row>
    <row r="553" spans="2:2" ht="15.75" customHeight="1" x14ac:dyDescent="0.25">
      <c r="B553" s="4"/>
    </row>
    <row r="554" spans="2:2" ht="15.75" customHeight="1" x14ac:dyDescent="0.25">
      <c r="B554" s="4"/>
    </row>
    <row r="555" spans="2:2" ht="15.75" customHeight="1" x14ac:dyDescent="0.25">
      <c r="B555" s="4"/>
    </row>
    <row r="556" spans="2:2" ht="15.75" customHeight="1" x14ac:dyDescent="0.25">
      <c r="B556" s="4"/>
    </row>
    <row r="557" spans="2:2" ht="15.75" customHeight="1" x14ac:dyDescent="0.25">
      <c r="B557" s="4"/>
    </row>
    <row r="558" spans="2:2" ht="15.75" customHeight="1" x14ac:dyDescent="0.25">
      <c r="B558" s="4"/>
    </row>
    <row r="559" spans="2:2" ht="15.75" customHeight="1" x14ac:dyDescent="0.25">
      <c r="B559" s="4"/>
    </row>
    <row r="560" spans="2:2" ht="15.75" customHeight="1" x14ac:dyDescent="0.25">
      <c r="B560" s="4"/>
    </row>
    <row r="561" spans="2:2" ht="15.75" customHeight="1" x14ac:dyDescent="0.25">
      <c r="B561" s="4"/>
    </row>
    <row r="562" spans="2:2" ht="15.75" customHeight="1" x14ac:dyDescent="0.25">
      <c r="B562" s="4"/>
    </row>
    <row r="563" spans="2:2" ht="15.75" customHeight="1" x14ac:dyDescent="0.25">
      <c r="B563" s="4"/>
    </row>
    <row r="564" spans="2:2" ht="15.75" customHeight="1" x14ac:dyDescent="0.25">
      <c r="B564" s="4"/>
    </row>
    <row r="565" spans="2:2" ht="15.75" customHeight="1" x14ac:dyDescent="0.25">
      <c r="B565" s="4"/>
    </row>
    <row r="566" spans="2:2" ht="15.75" customHeight="1" x14ac:dyDescent="0.25">
      <c r="B566" s="4"/>
    </row>
    <row r="567" spans="2:2" ht="15.75" customHeight="1" x14ac:dyDescent="0.25">
      <c r="B567" s="4"/>
    </row>
    <row r="568" spans="2:2" ht="15.75" customHeight="1" x14ac:dyDescent="0.25">
      <c r="B568" s="4"/>
    </row>
    <row r="569" spans="2:2" ht="15.75" customHeight="1" x14ac:dyDescent="0.25">
      <c r="B569" s="4"/>
    </row>
    <row r="570" spans="2:2" ht="15.75" customHeight="1" x14ac:dyDescent="0.25">
      <c r="B570" s="4"/>
    </row>
    <row r="571" spans="2:2" ht="15.75" customHeight="1" x14ac:dyDescent="0.25">
      <c r="B571" s="4"/>
    </row>
    <row r="572" spans="2:2" ht="15.75" customHeight="1" x14ac:dyDescent="0.25">
      <c r="B572" s="4"/>
    </row>
    <row r="573" spans="2:2" ht="15.75" customHeight="1" x14ac:dyDescent="0.25">
      <c r="B573" s="4"/>
    </row>
    <row r="574" spans="2:2" ht="15.75" customHeight="1" x14ac:dyDescent="0.25">
      <c r="B574" s="4"/>
    </row>
    <row r="575" spans="2:2" ht="15.75" customHeight="1" x14ac:dyDescent="0.25">
      <c r="B575" s="4"/>
    </row>
    <row r="576" spans="2:2" ht="15.75" customHeight="1" x14ac:dyDescent="0.25">
      <c r="B576" s="4"/>
    </row>
    <row r="577" spans="2:2" ht="15.75" customHeight="1" x14ac:dyDescent="0.25">
      <c r="B577" s="4"/>
    </row>
    <row r="578" spans="2:2" ht="15.75" customHeight="1" x14ac:dyDescent="0.25">
      <c r="B578" s="4"/>
    </row>
    <row r="579" spans="2:2" ht="15.75" customHeight="1" x14ac:dyDescent="0.25">
      <c r="B579" s="4"/>
    </row>
    <row r="580" spans="2:2" ht="15.75" customHeight="1" x14ac:dyDescent="0.25">
      <c r="B580" s="4"/>
    </row>
    <row r="581" spans="2:2" ht="15.75" customHeight="1" x14ac:dyDescent="0.25">
      <c r="B581" s="4"/>
    </row>
    <row r="582" spans="2:2" ht="15.75" customHeight="1" x14ac:dyDescent="0.25">
      <c r="B582" s="4"/>
    </row>
    <row r="583" spans="2:2" ht="15.75" customHeight="1" x14ac:dyDescent="0.25">
      <c r="B583" s="4"/>
    </row>
    <row r="584" spans="2:2" ht="15.75" customHeight="1" x14ac:dyDescent="0.25">
      <c r="B584" s="4"/>
    </row>
    <row r="585" spans="2:2" ht="15.75" customHeight="1" x14ac:dyDescent="0.25">
      <c r="B585" s="4"/>
    </row>
    <row r="586" spans="2:2" ht="15.75" customHeight="1" x14ac:dyDescent="0.25">
      <c r="B586" s="4"/>
    </row>
    <row r="587" spans="2:2" ht="15.75" customHeight="1" x14ac:dyDescent="0.25">
      <c r="B587" s="4"/>
    </row>
    <row r="588" spans="2:2" ht="15.75" customHeight="1" x14ac:dyDescent="0.25">
      <c r="B588" s="4"/>
    </row>
    <row r="589" spans="2:2" ht="15.75" customHeight="1" x14ac:dyDescent="0.25">
      <c r="B589" s="4"/>
    </row>
    <row r="590" spans="2:2" ht="15.75" customHeight="1" x14ac:dyDescent="0.25">
      <c r="B590" s="4"/>
    </row>
    <row r="591" spans="2:2" ht="15.75" customHeight="1" x14ac:dyDescent="0.25">
      <c r="B591" s="4"/>
    </row>
    <row r="592" spans="2:2" ht="15.75" customHeight="1" x14ac:dyDescent="0.25">
      <c r="B592" s="4"/>
    </row>
    <row r="593" spans="2:2" ht="15.75" customHeight="1" x14ac:dyDescent="0.25">
      <c r="B593" s="4"/>
    </row>
    <row r="594" spans="2:2" ht="15.75" customHeight="1" x14ac:dyDescent="0.25">
      <c r="B594" s="4"/>
    </row>
    <row r="595" spans="2:2" ht="15.75" customHeight="1" x14ac:dyDescent="0.25">
      <c r="B595" s="4"/>
    </row>
    <row r="596" spans="2:2" ht="15.75" customHeight="1" x14ac:dyDescent="0.25">
      <c r="B596" s="4"/>
    </row>
    <row r="597" spans="2:2" ht="15.75" customHeight="1" x14ac:dyDescent="0.25">
      <c r="B597" s="4"/>
    </row>
    <row r="598" spans="2:2" ht="15.75" customHeight="1" x14ac:dyDescent="0.25">
      <c r="B598" s="4"/>
    </row>
    <row r="599" spans="2:2" ht="15.75" customHeight="1" x14ac:dyDescent="0.25">
      <c r="B599" s="4"/>
    </row>
    <row r="600" spans="2:2" ht="15.75" customHeight="1" x14ac:dyDescent="0.25">
      <c r="B600" s="4"/>
    </row>
    <row r="601" spans="2:2" ht="15.75" customHeight="1" x14ac:dyDescent="0.25">
      <c r="B601" s="4"/>
    </row>
    <row r="602" spans="2:2" ht="15.75" customHeight="1" x14ac:dyDescent="0.25">
      <c r="B602" s="4"/>
    </row>
    <row r="603" spans="2:2" ht="15.75" customHeight="1" x14ac:dyDescent="0.25">
      <c r="B603" s="4"/>
    </row>
    <row r="604" spans="2:2" ht="15.75" customHeight="1" x14ac:dyDescent="0.25">
      <c r="B604" s="4"/>
    </row>
    <row r="605" spans="2:2" ht="15.75" customHeight="1" x14ac:dyDescent="0.25">
      <c r="B605" s="4"/>
    </row>
    <row r="606" spans="2:2" ht="15.75" customHeight="1" x14ac:dyDescent="0.25">
      <c r="B606" s="4"/>
    </row>
    <row r="607" spans="2:2" ht="15.75" customHeight="1" x14ac:dyDescent="0.25">
      <c r="B607" s="4"/>
    </row>
    <row r="608" spans="2:2" ht="15.75" customHeight="1" x14ac:dyDescent="0.25">
      <c r="B608" s="4"/>
    </row>
    <row r="609" spans="2:2" ht="15.75" customHeight="1" x14ac:dyDescent="0.25">
      <c r="B609" s="4"/>
    </row>
    <row r="610" spans="2:2" ht="15.75" customHeight="1" x14ac:dyDescent="0.25">
      <c r="B610" s="4"/>
    </row>
    <row r="611" spans="2:2" ht="15.75" customHeight="1" x14ac:dyDescent="0.25">
      <c r="B611" s="4"/>
    </row>
    <row r="612" spans="2:2" ht="15.75" customHeight="1" x14ac:dyDescent="0.25">
      <c r="B612" s="4"/>
    </row>
    <row r="613" spans="2:2" ht="15.75" customHeight="1" x14ac:dyDescent="0.25">
      <c r="B613" s="4"/>
    </row>
    <row r="614" spans="2:2" ht="15.75" customHeight="1" x14ac:dyDescent="0.25">
      <c r="B614" s="4"/>
    </row>
    <row r="615" spans="2:2" ht="15.75" customHeight="1" x14ac:dyDescent="0.25">
      <c r="B615" s="4"/>
    </row>
    <row r="616" spans="2:2" ht="15.75" customHeight="1" x14ac:dyDescent="0.25">
      <c r="B616" s="4"/>
    </row>
    <row r="617" spans="2:2" ht="15.75" customHeight="1" x14ac:dyDescent="0.25">
      <c r="B617" s="4"/>
    </row>
    <row r="618" spans="2:2" ht="15.75" customHeight="1" x14ac:dyDescent="0.25">
      <c r="B618" s="4"/>
    </row>
    <row r="619" spans="2:2" ht="15.75" customHeight="1" x14ac:dyDescent="0.25">
      <c r="B619" s="4"/>
    </row>
    <row r="620" spans="2:2" ht="15.75" customHeight="1" x14ac:dyDescent="0.25">
      <c r="B620" s="4"/>
    </row>
    <row r="621" spans="2:2" ht="15.75" customHeight="1" x14ac:dyDescent="0.25">
      <c r="B621" s="4"/>
    </row>
    <row r="622" spans="2:2" ht="15.75" customHeight="1" x14ac:dyDescent="0.25">
      <c r="B622" s="4"/>
    </row>
    <row r="623" spans="2:2" ht="15.75" customHeight="1" x14ac:dyDescent="0.25">
      <c r="B623" s="4"/>
    </row>
    <row r="624" spans="2:2" ht="15.75" customHeight="1" x14ac:dyDescent="0.25">
      <c r="B624" s="4"/>
    </row>
    <row r="625" spans="2:2" ht="15.75" customHeight="1" x14ac:dyDescent="0.25">
      <c r="B625" s="4"/>
    </row>
    <row r="626" spans="2:2" ht="15.75" customHeight="1" x14ac:dyDescent="0.25">
      <c r="B626" s="4"/>
    </row>
    <row r="627" spans="2:2" ht="15.75" customHeight="1" x14ac:dyDescent="0.25">
      <c r="B627" s="4"/>
    </row>
    <row r="628" spans="2:2" ht="15.75" customHeight="1" x14ac:dyDescent="0.25">
      <c r="B628" s="4"/>
    </row>
    <row r="629" spans="2:2" ht="15.75" customHeight="1" x14ac:dyDescent="0.25">
      <c r="B629" s="4"/>
    </row>
    <row r="630" spans="2:2" ht="15.75" customHeight="1" x14ac:dyDescent="0.25">
      <c r="B630" s="4"/>
    </row>
    <row r="631" spans="2:2" ht="15.75" customHeight="1" x14ac:dyDescent="0.25">
      <c r="B631" s="4"/>
    </row>
    <row r="632" spans="2:2" ht="15.75" customHeight="1" x14ac:dyDescent="0.25">
      <c r="B632" s="4"/>
    </row>
    <row r="633" spans="2:2" ht="15.75" customHeight="1" x14ac:dyDescent="0.25">
      <c r="B633" s="4"/>
    </row>
    <row r="634" spans="2:2" ht="15.75" customHeight="1" x14ac:dyDescent="0.25">
      <c r="B634" s="4"/>
    </row>
    <row r="635" spans="2:2" ht="15.75" customHeight="1" x14ac:dyDescent="0.25">
      <c r="B635" s="4"/>
    </row>
    <row r="636" spans="2:2" ht="15.75" customHeight="1" x14ac:dyDescent="0.25">
      <c r="B636" s="4"/>
    </row>
    <row r="637" spans="2:2" ht="15.75" customHeight="1" x14ac:dyDescent="0.25">
      <c r="B637" s="4"/>
    </row>
    <row r="638" spans="2:2" ht="15.75" customHeight="1" x14ac:dyDescent="0.25">
      <c r="B638" s="4"/>
    </row>
    <row r="639" spans="2:2" ht="15.75" customHeight="1" x14ac:dyDescent="0.25">
      <c r="B639" s="4"/>
    </row>
    <row r="640" spans="2:2" ht="15.75" customHeight="1" x14ac:dyDescent="0.25">
      <c r="B640" s="4"/>
    </row>
    <row r="641" spans="2:2" ht="15.75" customHeight="1" x14ac:dyDescent="0.25">
      <c r="B641" s="4"/>
    </row>
    <row r="642" spans="2:2" ht="15.75" customHeight="1" x14ac:dyDescent="0.25">
      <c r="B642" s="4"/>
    </row>
    <row r="643" spans="2:2" ht="15.75" customHeight="1" x14ac:dyDescent="0.25">
      <c r="B643" s="4"/>
    </row>
    <row r="644" spans="2:2" ht="15.75" customHeight="1" x14ac:dyDescent="0.25">
      <c r="B644" s="4"/>
    </row>
    <row r="645" spans="2:2" ht="15.75" customHeight="1" x14ac:dyDescent="0.25">
      <c r="B645" s="4"/>
    </row>
    <row r="646" spans="2:2" ht="15.75" customHeight="1" x14ac:dyDescent="0.25">
      <c r="B646" s="4"/>
    </row>
    <row r="647" spans="2:2" ht="15.75" customHeight="1" x14ac:dyDescent="0.25">
      <c r="B647" s="4"/>
    </row>
    <row r="648" spans="2:2" ht="15.75" customHeight="1" x14ac:dyDescent="0.25">
      <c r="B648" s="4"/>
    </row>
    <row r="649" spans="2:2" ht="15.75" customHeight="1" x14ac:dyDescent="0.25">
      <c r="B649" s="4"/>
    </row>
    <row r="650" spans="2:2" ht="15.75" customHeight="1" x14ac:dyDescent="0.25">
      <c r="B650" s="4"/>
    </row>
    <row r="651" spans="2:2" ht="15.75" customHeight="1" x14ac:dyDescent="0.25">
      <c r="B651" s="4"/>
    </row>
    <row r="652" spans="2:2" ht="15.75" customHeight="1" x14ac:dyDescent="0.25">
      <c r="B652" s="4"/>
    </row>
    <row r="653" spans="2:2" ht="15.75" customHeight="1" x14ac:dyDescent="0.25">
      <c r="B653" s="4"/>
    </row>
    <row r="654" spans="2:2" ht="15.75" customHeight="1" x14ac:dyDescent="0.25">
      <c r="B654" s="4"/>
    </row>
    <row r="655" spans="2:2" ht="15.75" customHeight="1" x14ac:dyDescent="0.25">
      <c r="B655" s="4"/>
    </row>
    <row r="656" spans="2:2" ht="15.75" customHeight="1" x14ac:dyDescent="0.25">
      <c r="B656" s="4"/>
    </row>
    <row r="657" spans="2:2" ht="15.75" customHeight="1" x14ac:dyDescent="0.25">
      <c r="B657" s="4"/>
    </row>
    <row r="658" spans="2:2" ht="15.75" customHeight="1" x14ac:dyDescent="0.25">
      <c r="B658" s="4"/>
    </row>
    <row r="659" spans="2:2" ht="15.75" customHeight="1" x14ac:dyDescent="0.25">
      <c r="B659" s="4"/>
    </row>
    <row r="660" spans="2:2" ht="15.75" customHeight="1" x14ac:dyDescent="0.25">
      <c r="B660" s="4"/>
    </row>
    <row r="661" spans="2:2" ht="15.75" customHeight="1" x14ac:dyDescent="0.25">
      <c r="B661" s="4"/>
    </row>
    <row r="662" spans="2:2" ht="15.75" customHeight="1" x14ac:dyDescent="0.25">
      <c r="B662" s="4"/>
    </row>
    <row r="663" spans="2:2" ht="15.75" customHeight="1" x14ac:dyDescent="0.25">
      <c r="B663" s="4"/>
    </row>
    <row r="664" spans="2:2" ht="15.75" customHeight="1" x14ac:dyDescent="0.25">
      <c r="B664" s="4"/>
    </row>
    <row r="665" spans="2:2" ht="15.75" customHeight="1" x14ac:dyDescent="0.25">
      <c r="B665" s="4"/>
    </row>
    <row r="666" spans="2:2" ht="15.75" customHeight="1" x14ac:dyDescent="0.25">
      <c r="B666" s="4"/>
    </row>
    <row r="667" spans="2:2" ht="15.75" customHeight="1" x14ac:dyDescent="0.25">
      <c r="B667" s="4"/>
    </row>
    <row r="668" spans="2:2" ht="15.75" customHeight="1" x14ac:dyDescent="0.25">
      <c r="B668" s="4"/>
    </row>
    <row r="669" spans="2:2" ht="15.75" customHeight="1" x14ac:dyDescent="0.25">
      <c r="B669" s="4"/>
    </row>
    <row r="670" spans="2:2" ht="15.75" customHeight="1" x14ac:dyDescent="0.25">
      <c r="B670" s="4"/>
    </row>
    <row r="671" spans="2:2" ht="15.75" customHeight="1" x14ac:dyDescent="0.25">
      <c r="B671" s="4"/>
    </row>
    <row r="672" spans="2:2" ht="15.75" customHeight="1" x14ac:dyDescent="0.25">
      <c r="B672" s="4"/>
    </row>
    <row r="673" spans="2:2" ht="15.75" customHeight="1" x14ac:dyDescent="0.25">
      <c r="B673" s="4"/>
    </row>
    <row r="674" spans="2:2" ht="15.75" customHeight="1" x14ac:dyDescent="0.25">
      <c r="B674" s="4"/>
    </row>
    <row r="675" spans="2:2" ht="15.75" customHeight="1" x14ac:dyDescent="0.25">
      <c r="B675" s="4"/>
    </row>
    <row r="676" spans="2:2" ht="15.75" customHeight="1" x14ac:dyDescent="0.25">
      <c r="B676" s="4"/>
    </row>
    <row r="677" spans="2:2" ht="15.75" customHeight="1" x14ac:dyDescent="0.25">
      <c r="B677" s="4"/>
    </row>
    <row r="678" spans="2:2" ht="15.75" customHeight="1" x14ac:dyDescent="0.25">
      <c r="B678" s="4"/>
    </row>
    <row r="679" spans="2:2" ht="15.75" customHeight="1" x14ac:dyDescent="0.25">
      <c r="B679" s="4"/>
    </row>
    <row r="680" spans="2:2" ht="15.75" customHeight="1" x14ac:dyDescent="0.25">
      <c r="B680" s="4"/>
    </row>
    <row r="681" spans="2:2" ht="15.75" customHeight="1" x14ac:dyDescent="0.25">
      <c r="B681" s="4"/>
    </row>
    <row r="682" spans="2:2" ht="15.75" customHeight="1" x14ac:dyDescent="0.25">
      <c r="B682" s="4"/>
    </row>
    <row r="683" spans="2:2" ht="15.75" customHeight="1" x14ac:dyDescent="0.25">
      <c r="B683" s="4"/>
    </row>
    <row r="684" spans="2:2" ht="15.75" customHeight="1" x14ac:dyDescent="0.25">
      <c r="B684" s="4"/>
    </row>
    <row r="685" spans="2:2" ht="15.75" customHeight="1" x14ac:dyDescent="0.25">
      <c r="B685" s="4"/>
    </row>
    <row r="686" spans="2:2" ht="15.75" customHeight="1" x14ac:dyDescent="0.25">
      <c r="B686" s="4"/>
    </row>
    <row r="687" spans="2:2" ht="15.75" customHeight="1" x14ac:dyDescent="0.25">
      <c r="B687" s="4"/>
    </row>
    <row r="688" spans="2:2" ht="15.75" customHeight="1" x14ac:dyDescent="0.25">
      <c r="B688" s="4"/>
    </row>
    <row r="689" spans="2:2" ht="15.75" customHeight="1" x14ac:dyDescent="0.25">
      <c r="B689" s="4"/>
    </row>
    <row r="690" spans="2:2" ht="15.75" customHeight="1" x14ac:dyDescent="0.25">
      <c r="B690" s="4"/>
    </row>
    <row r="691" spans="2:2" ht="15.75" customHeight="1" x14ac:dyDescent="0.25">
      <c r="B691" s="4"/>
    </row>
    <row r="692" spans="2:2" ht="15.75" customHeight="1" x14ac:dyDescent="0.25">
      <c r="B692" s="4"/>
    </row>
    <row r="693" spans="2:2" ht="15.75" customHeight="1" x14ac:dyDescent="0.25">
      <c r="B693" s="4"/>
    </row>
    <row r="694" spans="2:2" ht="15.75" customHeight="1" x14ac:dyDescent="0.25">
      <c r="B694" s="4"/>
    </row>
    <row r="695" spans="2:2" ht="15.75" customHeight="1" x14ac:dyDescent="0.25">
      <c r="B695" s="4"/>
    </row>
    <row r="696" spans="2:2" ht="15.75" customHeight="1" x14ac:dyDescent="0.25">
      <c r="B696" s="4"/>
    </row>
    <row r="697" spans="2:2" ht="15.75" customHeight="1" x14ac:dyDescent="0.25">
      <c r="B697" s="4"/>
    </row>
    <row r="698" spans="2:2" ht="15.75" customHeight="1" x14ac:dyDescent="0.25">
      <c r="B698" s="4"/>
    </row>
    <row r="699" spans="2:2" ht="15.75" customHeight="1" x14ac:dyDescent="0.25">
      <c r="B699" s="4"/>
    </row>
    <row r="700" spans="2:2" ht="15.75" customHeight="1" x14ac:dyDescent="0.25">
      <c r="B700" s="4"/>
    </row>
    <row r="701" spans="2:2" ht="15.75" customHeight="1" x14ac:dyDescent="0.25">
      <c r="B701" s="4"/>
    </row>
    <row r="702" spans="2:2" ht="15.75" customHeight="1" x14ac:dyDescent="0.25">
      <c r="B702" s="4"/>
    </row>
    <row r="703" spans="2:2" ht="15.75" customHeight="1" x14ac:dyDescent="0.25">
      <c r="B703" s="4"/>
    </row>
    <row r="704" spans="2:2" ht="15.75" customHeight="1" x14ac:dyDescent="0.25">
      <c r="B704" s="4"/>
    </row>
    <row r="705" spans="2:2" ht="15.75" customHeight="1" x14ac:dyDescent="0.25">
      <c r="B705" s="4"/>
    </row>
    <row r="706" spans="2:2" ht="15.75" customHeight="1" x14ac:dyDescent="0.25">
      <c r="B706" s="4"/>
    </row>
    <row r="707" spans="2:2" ht="15.75" customHeight="1" x14ac:dyDescent="0.25">
      <c r="B707" s="4"/>
    </row>
    <row r="708" spans="2:2" ht="15.75" customHeight="1" x14ac:dyDescent="0.25">
      <c r="B708" s="4"/>
    </row>
    <row r="709" spans="2:2" ht="15.75" customHeight="1" x14ac:dyDescent="0.25">
      <c r="B709" s="4"/>
    </row>
    <row r="710" spans="2:2" ht="15.75" customHeight="1" x14ac:dyDescent="0.25">
      <c r="B710" s="4"/>
    </row>
    <row r="711" spans="2:2" ht="15.75" customHeight="1" x14ac:dyDescent="0.25">
      <c r="B711" s="4"/>
    </row>
    <row r="712" spans="2:2" ht="15.75" customHeight="1" x14ac:dyDescent="0.25">
      <c r="B712" s="4"/>
    </row>
    <row r="713" spans="2:2" ht="15.75" customHeight="1" x14ac:dyDescent="0.25">
      <c r="B713" s="4"/>
    </row>
    <row r="714" spans="2:2" ht="15.75" customHeight="1" x14ac:dyDescent="0.25">
      <c r="B714" s="4"/>
    </row>
    <row r="715" spans="2:2" ht="15.75" customHeight="1" x14ac:dyDescent="0.25">
      <c r="B715" s="4"/>
    </row>
    <row r="716" spans="2:2" ht="15.75" customHeight="1" x14ac:dyDescent="0.25">
      <c r="B716" s="4"/>
    </row>
    <row r="717" spans="2:2" ht="15.75" customHeight="1" x14ac:dyDescent="0.25">
      <c r="B717" s="4"/>
    </row>
    <row r="718" spans="2:2" ht="15.75" customHeight="1" x14ac:dyDescent="0.25">
      <c r="B718" s="4"/>
    </row>
    <row r="719" spans="2:2" ht="15.75" customHeight="1" x14ac:dyDescent="0.25">
      <c r="B719" s="4"/>
    </row>
    <row r="720" spans="2:2" ht="15.75" customHeight="1" x14ac:dyDescent="0.25">
      <c r="B720" s="4"/>
    </row>
    <row r="721" spans="2:2" ht="15.75" customHeight="1" x14ac:dyDescent="0.25">
      <c r="B721" s="4"/>
    </row>
    <row r="722" spans="2:2" ht="15.75" customHeight="1" x14ac:dyDescent="0.25">
      <c r="B722" s="4"/>
    </row>
    <row r="723" spans="2:2" ht="15.75" customHeight="1" x14ac:dyDescent="0.25">
      <c r="B723" s="4"/>
    </row>
    <row r="724" spans="2:2" ht="15.75" customHeight="1" x14ac:dyDescent="0.25">
      <c r="B724" s="4"/>
    </row>
    <row r="725" spans="2:2" ht="15.75" customHeight="1" x14ac:dyDescent="0.25">
      <c r="B725" s="4"/>
    </row>
    <row r="726" spans="2:2" ht="15.75" customHeight="1" x14ac:dyDescent="0.25">
      <c r="B726" s="4"/>
    </row>
    <row r="727" spans="2:2" ht="15.75" customHeight="1" x14ac:dyDescent="0.25">
      <c r="B727" s="4"/>
    </row>
    <row r="728" spans="2:2" ht="15.75" customHeight="1" x14ac:dyDescent="0.25">
      <c r="B728" s="4"/>
    </row>
    <row r="729" spans="2:2" ht="15.75" customHeight="1" x14ac:dyDescent="0.25">
      <c r="B729" s="4"/>
    </row>
    <row r="730" spans="2:2" ht="15.75" customHeight="1" x14ac:dyDescent="0.25">
      <c r="B730" s="4"/>
    </row>
    <row r="731" spans="2:2" ht="15.75" customHeight="1" x14ac:dyDescent="0.25">
      <c r="B731" s="4"/>
    </row>
    <row r="732" spans="2:2" ht="15.75" customHeight="1" x14ac:dyDescent="0.25">
      <c r="B732" s="4"/>
    </row>
    <row r="733" spans="2:2" ht="15.75" customHeight="1" x14ac:dyDescent="0.25">
      <c r="B733" s="4"/>
    </row>
    <row r="734" spans="2:2" ht="15.75" customHeight="1" x14ac:dyDescent="0.25">
      <c r="B734" s="4"/>
    </row>
    <row r="735" spans="2:2" ht="15.75" customHeight="1" x14ac:dyDescent="0.25">
      <c r="B735" s="4"/>
    </row>
    <row r="736" spans="2:2" ht="15.75" customHeight="1" x14ac:dyDescent="0.25">
      <c r="B736" s="4"/>
    </row>
    <row r="737" spans="2:2" ht="15.75" customHeight="1" x14ac:dyDescent="0.25">
      <c r="B737" s="4"/>
    </row>
    <row r="738" spans="2:2" ht="15.75" customHeight="1" x14ac:dyDescent="0.25">
      <c r="B738" s="4"/>
    </row>
    <row r="739" spans="2:2" ht="15.75" customHeight="1" x14ac:dyDescent="0.25">
      <c r="B739" s="4"/>
    </row>
    <row r="740" spans="2:2" ht="15.75" customHeight="1" x14ac:dyDescent="0.25">
      <c r="B740" s="4"/>
    </row>
    <row r="741" spans="2:2" ht="15.75" customHeight="1" x14ac:dyDescent="0.25">
      <c r="B741" s="4"/>
    </row>
    <row r="742" spans="2:2" ht="15.75" customHeight="1" x14ac:dyDescent="0.25">
      <c r="B742" s="4"/>
    </row>
    <row r="743" spans="2:2" ht="15.75" customHeight="1" x14ac:dyDescent="0.25">
      <c r="B743" s="4"/>
    </row>
    <row r="744" spans="2:2" ht="15.75" customHeight="1" x14ac:dyDescent="0.25">
      <c r="B744" s="4"/>
    </row>
    <row r="745" spans="2:2" ht="15.75" customHeight="1" x14ac:dyDescent="0.25">
      <c r="B745" s="4"/>
    </row>
    <row r="746" spans="2:2" ht="15.75" customHeight="1" x14ac:dyDescent="0.25">
      <c r="B746" s="4"/>
    </row>
    <row r="747" spans="2:2" ht="15.75" customHeight="1" x14ac:dyDescent="0.25">
      <c r="B747" s="4"/>
    </row>
    <row r="748" spans="2:2" ht="15.75" customHeight="1" x14ac:dyDescent="0.25">
      <c r="B748" s="4"/>
    </row>
    <row r="749" spans="2:2" ht="15.75" customHeight="1" x14ac:dyDescent="0.25">
      <c r="B749" s="4"/>
    </row>
    <row r="750" spans="2:2" ht="15.75" customHeight="1" x14ac:dyDescent="0.25">
      <c r="B750" s="4"/>
    </row>
    <row r="751" spans="2:2" ht="15.75" customHeight="1" x14ac:dyDescent="0.25">
      <c r="B751" s="4"/>
    </row>
    <row r="752" spans="2:2" ht="15.75" customHeight="1" x14ac:dyDescent="0.25">
      <c r="B752" s="4"/>
    </row>
    <row r="753" spans="2:2" ht="15.75" customHeight="1" x14ac:dyDescent="0.25">
      <c r="B753" s="4"/>
    </row>
    <row r="754" spans="2:2" ht="15.75" customHeight="1" x14ac:dyDescent="0.25">
      <c r="B754" s="4"/>
    </row>
    <row r="755" spans="2:2" ht="15.75" customHeight="1" x14ac:dyDescent="0.25">
      <c r="B755" s="4"/>
    </row>
    <row r="756" spans="2:2" ht="15.75" customHeight="1" x14ac:dyDescent="0.25">
      <c r="B756" s="4"/>
    </row>
    <row r="757" spans="2:2" ht="15.75" customHeight="1" x14ac:dyDescent="0.25">
      <c r="B757" s="4"/>
    </row>
    <row r="758" spans="2:2" ht="15.75" customHeight="1" x14ac:dyDescent="0.25">
      <c r="B758" s="4"/>
    </row>
    <row r="759" spans="2:2" ht="15.75" customHeight="1" x14ac:dyDescent="0.25">
      <c r="B759" s="4"/>
    </row>
    <row r="760" spans="2:2" ht="15.75" customHeight="1" x14ac:dyDescent="0.25">
      <c r="B760" s="4"/>
    </row>
    <row r="761" spans="2:2" ht="15.75" customHeight="1" x14ac:dyDescent="0.25">
      <c r="B761" s="4"/>
    </row>
    <row r="762" spans="2:2" ht="15.75" customHeight="1" x14ac:dyDescent="0.25">
      <c r="B762" s="4"/>
    </row>
    <row r="763" spans="2:2" ht="15.75" customHeight="1" x14ac:dyDescent="0.25">
      <c r="B763" s="4"/>
    </row>
    <row r="764" spans="2:2" ht="15.75" customHeight="1" x14ac:dyDescent="0.25">
      <c r="B764" s="4"/>
    </row>
    <row r="765" spans="2:2" ht="15.75" customHeight="1" x14ac:dyDescent="0.25">
      <c r="B765" s="4"/>
    </row>
    <row r="766" spans="2:2" ht="15.75" customHeight="1" x14ac:dyDescent="0.25">
      <c r="B766" s="4"/>
    </row>
    <row r="767" spans="2:2" ht="15.75" customHeight="1" x14ac:dyDescent="0.25">
      <c r="B767" s="4"/>
    </row>
    <row r="768" spans="2:2" ht="15.75" customHeight="1" x14ac:dyDescent="0.25">
      <c r="B768" s="4"/>
    </row>
    <row r="769" spans="2:2" ht="15.75" customHeight="1" x14ac:dyDescent="0.25">
      <c r="B769" s="4"/>
    </row>
    <row r="770" spans="2:2" ht="15.75" customHeight="1" x14ac:dyDescent="0.25">
      <c r="B770" s="4"/>
    </row>
    <row r="771" spans="2:2" ht="15.75" customHeight="1" x14ac:dyDescent="0.25">
      <c r="B771" s="4"/>
    </row>
    <row r="772" spans="2:2" ht="15.75" customHeight="1" x14ac:dyDescent="0.25">
      <c r="B772" s="4"/>
    </row>
    <row r="773" spans="2:2" ht="15.75" customHeight="1" x14ac:dyDescent="0.25">
      <c r="B773" s="4"/>
    </row>
    <row r="774" spans="2:2" ht="15.75" customHeight="1" x14ac:dyDescent="0.25">
      <c r="B774" s="4"/>
    </row>
    <row r="775" spans="2:2" ht="15.75" customHeight="1" x14ac:dyDescent="0.25">
      <c r="B775" s="4"/>
    </row>
    <row r="776" spans="2:2" ht="15.75" customHeight="1" x14ac:dyDescent="0.25">
      <c r="B776" s="4"/>
    </row>
    <row r="777" spans="2:2" ht="15.75" customHeight="1" x14ac:dyDescent="0.25">
      <c r="B777" s="4"/>
    </row>
    <row r="778" spans="2:2" ht="15.75" customHeight="1" x14ac:dyDescent="0.25">
      <c r="B778" s="4"/>
    </row>
    <row r="779" spans="2:2" ht="15.75" customHeight="1" x14ac:dyDescent="0.25">
      <c r="B779" s="4"/>
    </row>
    <row r="780" spans="2:2" ht="15.75" customHeight="1" x14ac:dyDescent="0.25">
      <c r="B780" s="4"/>
    </row>
    <row r="781" spans="2:2" ht="15.75" customHeight="1" x14ac:dyDescent="0.25">
      <c r="B781" s="4"/>
    </row>
    <row r="782" spans="2:2" ht="15.75" customHeight="1" x14ac:dyDescent="0.25">
      <c r="B782" s="4"/>
    </row>
    <row r="783" spans="2:2" ht="15.75" customHeight="1" x14ac:dyDescent="0.25">
      <c r="B783" s="4"/>
    </row>
    <row r="784" spans="2:2" ht="15.75" customHeight="1" x14ac:dyDescent="0.25">
      <c r="B784" s="4"/>
    </row>
    <row r="785" spans="2:2" ht="15.75" customHeight="1" x14ac:dyDescent="0.25">
      <c r="B785" s="4"/>
    </row>
    <row r="786" spans="2:2" ht="15.75" customHeight="1" x14ac:dyDescent="0.25">
      <c r="B786" s="4"/>
    </row>
    <row r="787" spans="2:2" ht="15.75" customHeight="1" x14ac:dyDescent="0.25">
      <c r="B787" s="4"/>
    </row>
    <row r="788" spans="2:2" ht="15.75" customHeight="1" x14ac:dyDescent="0.25">
      <c r="B788" s="4"/>
    </row>
    <row r="789" spans="2:2" ht="15.75" customHeight="1" x14ac:dyDescent="0.25">
      <c r="B789" s="4"/>
    </row>
    <row r="790" spans="2:2" ht="15.75" customHeight="1" x14ac:dyDescent="0.25">
      <c r="B790" s="4"/>
    </row>
    <row r="791" spans="2:2" ht="15.75" customHeight="1" x14ac:dyDescent="0.25">
      <c r="B791" s="4"/>
    </row>
    <row r="792" spans="2:2" ht="15.75" customHeight="1" x14ac:dyDescent="0.25">
      <c r="B792" s="4"/>
    </row>
    <row r="793" spans="2:2" ht="15.75" customHeight="1" x14ac:dyDescent="0.25">
      <c r="B793" s="4"/>
    </row>
    <row r="794" spans="2:2" ht="15.75" customHeight="1" x14ac:dyDescent="0.25">
      <c r="B794" s="4"/>
    </row>
    <row r="795" spans="2:2" ht="15.75" customHeight="1" x14ac:dyDescent="0.25">
      <c r="B795" s="4"/>
    </row>
    <row r="796" spans="2:2" ht="15.75" customHeight="1" x14ac:dyDescent="0.25">
      <c r="B796" s="4"/>
    </row>
    <row r="797" spans="2:2" ht="15.75" customHeight="1" x14ac:dyDescent="0.25">
      <c r="B797" s="4"/>
    </row>
    <row r="798" spans="2:2" ht="15.75" customHeight="1" x14ac:dyDescent="0.25">
      <c r="B798" s="4"/>
    </row>
    <row r="799" spans="2:2" ht="15.75" customHeight="1" x14ac:dyDescent="0.25">
      <c r="B799" s="4"/>
    </row>
    <row r="800" spans="2:2" ht="15.75" customHeight="1" x14ac:dyDescent="0.25">
      <c r="B800" s="4"/>
    </row>
    <row r="801" spans="2:2" ht="15.75" customHeight="1" x14ac:dyDescent="0.25">
      <c r="B801" s="4"/>
    </row>
    <row r="802" spans="2:2" ht="15.75" customHeight="1" x14ac:dyDescent="0.25">
      <c r="B802" s="4"/>
    </row>
    <row r="803" spans="2:2" ht="15.75" customHeight="1" x14ac:dyDescent="0.25">
      <c r="B803" s="4"/>
    </row>
    <row r="804" spans="2:2" ht="15.75" customHeight="1" x14ac:dyDescent="0.25">
      <c r="B804" s="4"/>
    </row>
    <row r="805" spans="2:2" ht="15.75" customHeight="1" x14ac:dyDescent="0.25">
      <c r="B805" s="4"/>
    </row>
    <row r="806" spans="2:2" ht="15.75" customHeight="1" x14ac:dyDescent="0.25">
      <c r="B806" s="4"/>
    </row>
    <row r="807" spans="2:2" ht="15.75" customHeight="1" x14ac:dyDescent="0.25">
      <c r="B807" s="4"/>
    </row>
    <row r="808" spans="2:2" ht="15.75" customHeight="1" x14ac:dyDescent="0.25">
      <c r="B808" s="4"/>
    </row>
    <row r="809" spans="2:2" ht="15.75" customHeight="1" x14ac:dyDescent="0.25">
      <c r="B809" s="4"/>
    </row>
    <row r="810" spans="2:2" ht="15.75" customHeight="1" x14ac:dyDescent="0.25">
      <c r="B810" s="4"/>
    </row>
    <row r="811" spans="2:2" ht="15.75" customHeight="1" x14ac:dyDescent="0.25">
      <c r="B811" s="4"/>
    </row>
    <row r="812" spans="2:2" ht="15.75" customHeight="1" x14ac:dyDescent="0.25">
      <c r="B812" s="4"/>
    </row>
    <row r="813" spans="2:2" ht="15.75" customHeight="1" x14ac:dyDescent="0.25">
      <c r="B813" s="4"/>
    </row>
    <row r="814" spans="2:2" ht="15.75" customHeight="1" x14ac:dyDescent="0.25">
      <c r="B814" s="4"/>
    </row>
    <row r="815" spans="2:2" ht="15.75" customHeight="1" x14ac:dyDescent="0.25">
      <c r="B815" s="4"/>
    </row>
    <row r="816" spans="2:2" ht="15.75" customHeight="1" x14ac:dyDescent="0.25">
      <c r="B816" s="4"/>
    </row>
    <row r="817" spans="2:2" ht="15.75" customHeight="1" x14ac:dyDescent="0.25">
      <c r="B817" s="4"/>
    </row>
    <row r="818" spans="2:2" ht="15.75" customHeight="1" x14ac:dyDescent="0.25">
      <c r="B818" s="4"/>
    </row>
    <row r="819" spans="2:2" ht="15.75" customHeight="1" x14ac:dyDescent="0.25">
      <c r="B819" s="4"/>
    </row>
    <row r="820" spans="2:2" ht="15.75" customHeight="1" x14ac:dyDescent="0.25">
      <c r="B820" s="4"/>
    </row>
    <row r="821" spans="2:2" ht="15.75" customHeight="1" x14ac:dyDescent="0.25">
      <c r="B821" s="4"/>
    </row>
    <row r="822" spans="2:2" ht="15.75" customHeight="1" x14ac:dyDescent="0.25">
      <c r="B822" s="4"/>
    </row>
    <row r="823" spans="2:2" ht="15.75" customHeight="1" x14ac:dyDescent="0.25">
      <c r="B823" s="4"/>
    </row>
    <row r="824" spans="2:2" ht="15.75" customHeight="1" x14ac:dyDescent="0.25">
      <c r="B824" s="4"/>
    </row>
    <row r="825" spans="2:2" ht="15.75" customHeight="1" x14ac:dyDescent="0.25">
      <c r="B825" s="4"/>
    </row>
    <row r="826" spans="2:2" ht="15.75" customHeight="1" x14ac:dyDescent="0.25">
      <c r="B826" s="4"/>
    </row>
    <row r="827" spans="2:2" ht="15.75" customHeight="1" x14ac:dyDescent="0.25">
      <c r="B827" s="4"/>
    </row>
    <row r="828" spans="2:2" ht="15.75" customHeight="1" x14ac:dyDescent="0.25">
      <c r="B828" s="4"/>
    </row>
    <row r="829" spans="2:2" ht="15.75" customHeight="1" x14ac:dyDescent="0.25">
      <c r="B829" s="4"/>
    </row>
    <row r="830" spans="2:2" ht="15.75" customHeight="1" x14ac:dyDescent="0.25">
      <c r="B830" s="4"/>
    </row>
    <row r="831" spans="2:2" ht="15.75" customHeight="1" x14ac:dyDescent="0.25">
      <c r="B831" s="4"/>
    </row>
    <row r="832" spans="2:2" ht="15.75" customHeight="1" x14ac:dyDescent="0.25">
      <c r="B832" s="4"/>
    </row>
    <row r="833" spans="2:2" ht="15.75" customHeight="1" x14ac:dyDescent="0.25">
      <c r="B833" s="4"/>
    </row>
    <row r="834" spans="2:2" ht="15.75" customHeight="1" x14ac:dyDescent="0.25">
      <c r="B834" s="4"/>
    </row>
    <row r="835" spans="2:2" ht="15.75" customHeight="1" x14ac:dyDescent="0.25">
      <c r="B835" s="4"/>
    </row>
    <row r="836" spans="2:2" ht="15.75" customHeight="1" x14ac:dyDescent="0.25">
      <c r="B836" s="4"/>
    </row>
    <row r="837" spans="2:2" ht="15.75" customHeight="1" x14ac:dyDescent="0.25">
      <c r="B837" s="4"/>
    </row>
    <row r="838" spans="2:2" ht="15.75" customHeight="1" x14ac:dyDescent="0.25">
      <c r="B838" s="4"/>
    </row>
    <row r="839" spans="2:2" ht="15.75" customHeight="1" x14ac:dyDescent="0.25">
      <c r="B839" s="4"/>
    </row>
    <row r="840" spans="2:2" ht="15.75" customHeight="1" x14ac:dyDescent="0.25">
      <c r="B840" s="4"/>
    </row>
    <row r="841" spans="2:2" ht="15.75" customHeight="1" x14ac:dyDescent="0.25">
      <c r="B841" s="4"/>
    </row>
    <row r="842" spans="2:2" ht="15.75" customHeight="1" x14ac:dyDescent="0.25">
      <c r="B842" s="4"/>
    </row>
    <row r="843" spans="2:2" ht="15.75" customHeight="1" x14ac:dyDescent="0.25">
      <c r="B843" s="4"/>
    </row>
    <row r="844" spans="2:2" ht="15.75" customHeight="1" x14ac:dyDescent="0.25">
      <c r="B844" s="4"/>
    </row>
    <row r="845" spans="2:2" ht="15.75" customHeight="1" x14ac:dyDescent="0.25">
      <c r="B845" s="4"/>
    </row>
    <row r="846" spans="2:2" ht="15.75" customHeight="1" x14ac:dyDescent="0.25">
      <c r="B846" s="4"/>
    </row>
    <row r="847" spans="2:2" ht="15.75" customHeight="1" x14ac:dyDescent="0.25">
      <c r="B847" s="4"/>
    </row>
    <row r="848" spans="2:2" ht="15.75" customHeight="1" x14ac:dyDescent="0.25">
      <c r="B848" s="4"/>
    </row>
    <row r="849" spans="2:2" ht="15.75" customHeight="1" x14ac:dyDescent="0.25">
      <c r="B849" s="4"/>
    </row>
    <row r="850" spans="2:2" ht="15.75" customHeight="1" x14ac:dyDescent="0.25">
      <c r="B850" s="4"/>
    </row>
    <row r="851" spans="2:2" ht="15.75" customHeight="1" x14ac:dyDescent="0.25">
      <c r="B851" s="4"/>
    </row>
    <row r="852" spans="2:2" ht="15.75" customHeight="1" x14ac:dyDescent="0.25">
      <c r="B852" s="4"/>
    </row>
    <row r="853" spans="2:2" ht="15.75" customHeight="1" x14ac:dyDescent="0.25">
      <c r="B853" s="4"/>
    </row>
    <row r="854" spans="2:2" ht="15.75" customHeight="1" x14ac:dyDescent="0.25">
      <c r="B854" s="4"/>
    </row>
    <row r="855" spans="2:2" ht="15.75" customHeight="1" x14ac:dyDescent="0.25">
      <c r="B855" s="4"/>
    </row>
    <row r="856" spans="2:2" ht="15.75" customHeight="1" x14ac:dyDescent="0.25">
      <c r="B856" s="4"/>
    </row>
    <row r="857" spans="2:2" ht="15.75" customHeight="1" x14ac:dyDescent="0.25">
      <c r="B857" s="4"/>
    </row>
    <row r="858" spans="2:2" ht="15.75" customHeight="1" x14ac:dyDescent="0.25">
      <c r="B858" s="4"/>
    </row>
    <row r="859" spans="2:2" ht="15.75" customHeight="1" x14ac:dyDescent="0.25">
      <c r="B859" s="4"/>
    </row>
    <row r="860" spans="2:2" ht="15.75" customHeight="1" x14ac:dyDescent="0.25">
      <c r="B860" s="4"/>
    </row>
    <row r="861" spans="2:2" ht="15.75" customHeight="1" x14ac:dyDescent="0.25">
      <c r="B861" s="4"/>
    </row>
    <row r="862" spans="2:2" ht="15.75" customHeight="1" x14ac:dyDescent="0.25">
      <c r="B862" s="4"/>
    </row>
    <row r="863" spans="2:2" ht="15.75" customHeight="1" x14ac:dyDescent="0.25">
      <c r="B863" s="4"/>
    </row>
    <row r="864" spans="2:2" ht="15.75" customHeight="1" x14ac:dyDescent="0.25">
      <c r="B864" s="4"/>
    </row>
    <row r="865" spans="2:2" ht="15.75" customHeight="1" x14ac:dyDescent="0.25">
      <c r="B865" s="4"/>
    </row>
    <row r="866" spans="2:2" ht="15.75" customHeight="1" x14ac:dyDescent="0.25">
      <c r="B866" s="4"/>
    </row>
    <row r="867" spans="2:2" ht="15.75" customHeight="1" x14ac:dyDescent="0.25">
      <c r="B867" s="4"/>
    </row>
    <row r="868" spans="2:2" ht="15.75" customHeight="1" x14ac:dyDescent="0.25">
      <c r="B868" s="4"/>
    </row>
    <row r="869" spans="2:2" ht="15.75" customHeight="1" x14ac:dyDescent="0.25">
      <c r="B869" s="4"/>
    </row>
    <row r="870" spans="2:2" ht="15.75" customHeight="1" x14ac:dyDescent="0.25">
      <c r="B870" s="4"/>
    </row>
    <row r="871" spans="2:2" ht="15.75" customHeight="1" x14ac:dyDescent="0.25">
      <c r="B871" s="4"/>
    </row>
    <row r="872" spans="2:2" ht="15.75" customHeight="1" x14ac:dyDescent="0.25">
      <c r="B872" s="4"/>
    </row>
    <row r="873" spans="2:2" ht="15.75" customHeight="1" x14ac:dyDescent="0.25">
      <c r="B873" s="4"/>
    </row>
    <row r="874" spans="2:2" ht="15.75" customHeight="1" x14ac:dyDescent="0.25">
      <c r="B874" s="4"/>
    </row>
    <row r="875" spans="2:2" ht="15.75" customHeight="1" x14ac:dyDescent="0.25">
      <c r="B875" s="4"/>
    </row>
    <row r="876" spans="2:2" ht="15.75" customHeight="1" x14ac:dyDescent="0.25">
      <c r="B876" s="4"/>
    </row>
    <row r="877" spans="2:2" ht="15.75" customHeight="1" x14ac:dyDescent="0.25">
      <c r="B877" s="4"/>
    </row>
    <row r="878" spans="2:2" ht="15.75" customHeight="1" x14ac:dyDescent="0.25">
      <c r="B878" s="4"/>
    </row>
    <row r="879" spans="2:2" ht="15.75" customHeight="1" x14ac:dyDescent="0.25">
      <c r="B879" s="4"/>
    </row>
    <row r="880" spans="2:2" ht="15.75" customHeight="1" x14ac:dyDescent="0.25">
      <c r="B880" s="4"/>
    </row>
    <row r="881" spans="2:2" ht="15.75" customHeight="1" x14ac:dyDescent="0.25">
      <c r="B881" s="4"/>
    </row>
    <row r="882" spans="2:2" ht="15.75" customHeight="1" x14ac:dyDescent="0.25">
      <c r="B882" s="4"/>
    </row>
    <row r="883" spans="2:2" ht="15.75" customHeight="1" x14ac:dyDescent="0.25">
      <c r="B883" s="4"/>
    </row>
    <row r="884" spans="2:2" ht="15.75" customHeight="1" x14ac:dyDescent="0.25">
      <c r="B884" s="4"/>
    </row>
    <row r="885" spans="2:2" ht="15.75" customHeight="1" x14ac:dyDescent="0.25">
      <c r="B885" s="4"/>
    </row>
    <row r="886" spans="2:2" ht="15.75" customHeight="1" x14ac:dyDescent="0.25">
      <c r="B886" s="4"/>
    </row>
    <row r="887" spans="2:2" ht="15.75" customHeight="1" x14ac:dyDescent="0.25">
      <c r="B887" s="4"/>
    </row>
    <row r="888" spans="2:2" ht="15.75" customHeight="1" x14ac:dyDescent="0.25">
      <c r="B888" s="4"/>
    </row>
    <row r="889" spans="2:2" ht="15.75" customHeight="1" x14ac:dyDescent="0.25">
      <c r="B889" s="4"/>
    </row>
    <row r="890" spans="2:2" ht="15.75" customHeight="1" x14ac:dyDescent="0.25">
      <c r="B890" s="4"/>
    </row>
    <row r="891" spans="2:2" ht="15.75" customHeight="1" x14ac:dyDescent="0.25">
      <c r="B891" s="4"/>
    </row>
    <row r="892" spans="2:2" ht="15.75" customHeight="1" x14ac:dyDescent="0.25">
      <c r="B892" s="4"/>
    </row>
    <row r="893" spans="2:2" ht="15.75" customHeight="1" x14ac:dyDescent="0.25">
      <c r="B893" s="4"/>
    </row>
    <row r="894" spans="2:2" ht="15.75" customHeight="1" x14ac:dyDescent="0.25">
      <c r="B894" s="4"/>
    </row>
    <row r="895" spans="2:2" ht="15.75" customHeight="1" x14ac:dyDescent="0.25">
      <c r="B895" s="4"/>
    </row>
    <row r="896" spans="2:2" ht="15.75" customHeight="1" x14ac:dyDescent="0.25">
      <c r="B896" s="4"/>
    </row>
    <row r="897" spans="2:2" ht="15.75" customHeight="1" x14ac:dyDescent="0.25">
      <c r="B897" s="4"/>
    </row>
    <row r="898" spans="2:2" ht="15.75" customHeight="1" x14ac:dyDescent="0.25">
      <c r="B898" s="4"/>
    </row>
    <row r="899" spans="2:2" ht="15.75" customHeight="1" x14ac:dyDescent="0.25">
      <c r="B899" s="4"/>
    </row>
    <row r="900" spans="2:2" ht="15.75" customHeight="1" x14ac:dyDescent="0.25">
      <c r="B900" s="4"/>
    </row>
    <row r="901" spans="2:2" ht="15.75" customHeight="1" x14ac:dyDescent="0.25">
      <c r="B901" s="4"/>
    </row>
    <row r="902" spans="2:2" ht="15.75" customHeight="1" x14ac:dyDescent="0.25">
      <c r="B902" s="4"/>
    </row>
    <row r="903" spans="2:2" ht="15.75" customHeight="1" x14ac:dyDescent="0.25">
      <c r="B903" s="4"/>
    </row>
    <row r="904" spans="2:2" ht="15.75" customHeight="1" x14ac:dyDescent="0.25">
      <c r="B904" s="4"/>
    </row>
    <row r="905" spans="2:2" ht="15.75" customHeight="1" x14ac:dyDescent="0.25">
      <c r="B905" s="4"/>
    </row>
    <row r="906" spans="2:2" ht="15.75" customHeight="1" x14ac:dyDescent="0.25">
      <c r="B906" s="4"/>
    </row>
    <row r="907" spans="2:2" ht="15.75" customHeight="1" x14ac:dyDescent="0.25">
      <c r="B907" s="4"/>
    </row>
    <row r="908" spans="2:2" ht="15.75" customHeight="1" x14ac:dyDescent="0.25">
      <c r="B908" s="4"/>
    </row>
    <row r="909" spans="2:2" ht="15.75" customHeight="1" x14ac:dyDescent="0.25">
      <c r="B909" s="4"/>
    </row>
    <row r="910" spans="2:2" ht="15.75" customHeight="1" x14ac:dyDescent="0.25">
      <c r="B910" s="4"/>
    </row>
    <row r="911" spans="2:2" ht="15.75" customHeight="1" x14ac:dyDescent="0.25">
      <c r="B911" s="4"/>
    </row>
    <row r="912" spans="2:2" ht="15.75" customHeight="1" x14ac:dyDescent="0.25">
      <c r="B912" s="4"/>
    </row>
    <row r="913" spans="2:2" ht="15.75" customHeight="1" x14ac:dyDescent="0.25">
      <c r="B913" s="4"/>
    </row>
    <row r="914" spans="2:2" ht="15.75" customHeight="1" x14ac:dyDescent="0.25">
      <c r="B914" s="4"/>
    </row>
    <row r="915" spans="2:2" ht="15.75" customHeight="1" x14ac:dyDescent="0.25">
      <c r="B915" s="4"/>
    </row>
    <row r="916" spans="2:2" ht="15.75" customHeight="1" x14ac:dyDescent="0.25">
      <c r="B916" s="4"/>
    </row>
    <row r="917" spans="2:2" ht="15.75" customHeight="1" x14ac:dyDescent="0.25">
      <c r="B917" s="4"/>
    </row>
    <row r="918" spans="2:2" ht="15.75" customHeight="1" x14ac:dyDescent="0.25">
      <c r="B918" s="4"/>
    </row>
    <row r="919" spans="2:2" ht="15.75" customHeight="1" x14ac:dyDescent="0.25">
      <c r="B919" s="4"/>
    </row>
    <row r="920" spans="2:2" ht="15.75" customHeight="1" x14ac:dyDescent="0.25">
      <c r="B920" s="4"/>
    </row>
    <row r="921" spans="2:2" ht="15.75" customHeight="1" x14ac:dyDescent="0.25">
      <c r="B921" s="4"/>
    </row>
    <row r="922" spans="2:2" ht="15.75" customHeight="1" x14ac:dyDescent="0.25">
      <c r="B922" s="4"/>
    </row>
    <row r="923" spans="2:2" ht="15.75" customHeight="1" x14ac:dyDescent="0.25">
      <c r="B923" s="4"/>
    </row>
    <row r="924" spans="2:2" ht="15.75" customHeight="1" x14ac:dyDescent="0.25">
      <c r="B924" s="4"/>
    </row>
    <row r="925" spans="2:2" ht="15.75" customHeight="1" x14ac:dyDescent="0.25">
      <c r="B925" s="4"/>
    </row>
    <row r="926" spans="2:2" ht="15.75" customHeight="1" x14ac:dyDescent="0.25">
      <c r="B926" s="4"/>
    </row>
    <row r="927" spans="2:2" ht="15.75" customHeight="1" x14ac:dyDescent="0.25">
      <c r="B927" s="4"/>
    </row>
    <row r="928" spans="2:2" ht="15.75" customHeight="1" x14ac:dyDescent="0.25">
      <c r="B928" s="4"/>
    </row>
    <row r="929" spans="2:2" ht="15.75" customHeight="1" x14ac:dyDescent="0.25">
      <c r="B929" s="4"/>
    </row>
    <row r="930" spans="2:2" ht="15.75" customHeight="1" x14ac:dyDescent="0.25">
      <c r="B930" s="4"/>
    </row>
    <row r="931" spans="2:2" ht="15.75" customHeight="1" x14ac:dyDescent="0.25">
      <c r="B931" s="4"/>
    </row>
    <row r="932" spans="2:2" ht="15.75" customHeight="1" x14ac:dyDescent="0.25">
      <c r="B932" s="4"/>
    </row>
    <row r="933" spans="2:2" ht="15.75" customHeight="1" x14ac:dyDescent="0.25">
      <c r="B933" s="4"/>
    </row>
    <row r="934" spans="2:2" ht="15.75" customHeight="1" x14ac:dyDescent="0.25">
      <c r="B934" s="4"/>
    </row>
    <row r="935" spans="2:2" ht="15.75" customHeight="1" x14ac:dyDescent="0.25">
      <c r="B935" s="4"/>
    </row>
    <row r="936" spans="2:2" ht="15.75" customHeight="1" x14ac:dyDescent="0.25">
      <c r="B936" s="4"/>
    </row>
    <row r="937" spans="2:2" ht="15.75" customHeight="1" x14ac:dyDescent="0.25">
      <c r="B937" s="4"/>
    </row>
    <row r="938" spans="2:2" ht="15.75" customHeight="1" x14ac:dyDescent="0.25">
      <c r="B938" s="4"/>
    </row>
    <row r="939" spans="2:2" ht="15.75" customHeight="1" x14ac:dyDescent="0.25">
      <c r="B939" s="4"/>
    </row>
    <row r="940" spans="2:2" ht="15.75" customHeight="1" x14ac:dyDescent="0.25">
      <c r="B940" s="4"/>
    </row>
    <row r="941" spans="2:2" ht="15.75" customHeight="1" x14ac:dyDescent="0.25">
      <c r="B941" s="4"/>
    </row>
    <row r="942" spans="2:2" ht="15.75" customHeight="1" x14ac:dyDescent="0.25">
      <c r="B942" s="4"/>
    </row>
    <row r="943" spans="2:2" ht="15.75" customHeight="1" x14ac:dyDescent="0.25">
      <c r="B943" s="4"/>
    </row>
    <row r="944" spans="2:2" ht="15.75" customHeight="1" x14ac:dyDescent="0.25">
      <c r="B944" s="4"/>
    </row>
    <row r="945" spans="2:2" ht="15.75" customHeight="1" x14ac:dyDescent="0.25">
      <c r="B945" s="4"/>
    </row>
    <row r="946" spans="2:2" ht="15.75" customHeight="1" x14ac:dyDescent="0.25">
      <c r="B946" s="4"/>
    </row>
    <row r="947" spans="2:2" ht="15.75" customHeight="1" x14ac:dyDescent="0.25">
      <c r="B947" s="4"/>
    </row>
    <row r="948" spans="2:2" ht="15.75" customHeight="1" x14ac:dyDescent="0.25">
      <c r="B948" s="4"/>
    </row>
    <row r="949" spans="2:2" ht="15.75" customHeight="1" x14ac:dyDescent="0.25">
      <c r="B949" s="4"/>
    </row>
    <row r="950" spans="2:2" ht="15.75" customHeight="1" x14ac:dyDescent="0.25">
      <c r="B950" s="4"/>
    </row>
    <row r="951" spans="2:2" ht="15.75" customHeight="1" x14ac:dyDescent="0.25">
      <c r="B951" s="4"/>
    </row>
    <row r="952" spans="2:2" ht="15.75" customHeight="1" x14ac:dyDescent="0.25">
      <c r="B952" s="4"/>
    </row>
    <row r="953" spans="2:2" ht="15.75" customHeight="1" x14ac:dyDescent="0.25">
      <c r="B953" s="4"/>
    </row>
    <row r="954" spans="2:2" ht="15.75" customHeight="1" x14ac:dyDescent="0.25">
      <c r="B954" s="4"/>
    </row>
    <row r="955" spans="2:2" ht="15.75" customHeight="1" x14ac:dyDescent="0.25">
      <c r="B955" s="4"/>
    </row>
    <row r="956" spans="2:2" ht="15.75" customHeight="1" x14ac:dyDescent="0.25">
      <c r="B956" s="4"/>
    </row>
    <row r="957" spans="2:2" ht="15.75" customHeight="1" x14ac:dyDescent="0.25">
      <c r="B957" s="4"/>
    </row>
    <row r="958" spans="2:2" ht="15.75" customHeight="1" x14ac:dyDescent="0.25">
      <c r="B958" s="4"/>
    </row>
    <row r="959" spans="2:2" ht="15.75" customHeight="1" x14ac:dyDescent="0.25">
      <c r="B959" s="4"/>
    </row>
    <row r="960" spans="2:2" ht="15.75" customHeight="1" x14ac:dyDescent="0.25">
      <c r="B960" s="4"/>
    </row>
    <row r="961" spans="2:2" ht="15.75" customHeight="1" x14ac:dyDescent="0.25">
      <c r="B961" s="4"/>
    </row>
    <row r="962" spans="2:2" ht="15.75" customHeight="1" x14ac:dyDescent="0.25">
      <c r="B962" s="4"/>
    </row>
    <row r="963" spans="2:2" ht="15.75" customHeight="1" x14ac:dyDescent="0.25">
      <c r="B963" s="4"/>
    </row>
    <row r="964" spans="2:2" ht="15.75" customHeight="1" x14ac:dyDescent="0.25">
      <c r="B964" s="4"/>
    </row>
    <row r="965" spans="2:2" ht="15.75" customHeight="1" x14ac:dyDescent="0.25">
      <c r="B965" s="4"/>
    </row>
    <row r="966" spans="2:2" ht="15.75" customHeight="1" x14ac:dyDescent="0.25">
      <c r="B966" s="4"/>
    </row>
    <row r="967" spans="2:2" ht="15.75" customHeight="1" x14ac:dyDescent="0.25">
      <c r="B967" s="4"/>
    </row>
    <row r="968" spans="2:2" ht="15.75" customHeight="1" x14ac:dyDescent="0.25">
      <c r="B968" s="4"/>
    </row>
    <row r="969" spans="2:2" ht="15.75" customHeight="1" x14ac:dyDescent="0.25">
      <c r="B969" s="4"/>
    </row>
    <row r="970" spans="2:2" ht="15.75" customHeight="1" x14ac:dyDescent="0.25">
      <c r="B970" s="4"/>
    </row>
    <row r="971" spans="2:2" ht="15.75" customHeight="1" x14ac:dyDescent="0.25">
      <c r="B971" s="4"/>
    </row>
    <row r="972" spans="2:2" ht="15.75" customHeight="1" x14ac:dyDescent="0.25">
      <c r="B972" s="4"/>
    </row>
    <row r="973" spans="2:2" ht="15.75" customHeight="1" x14ac:dyDescent="0.25">
      <c r="B973" s="4"/>
    </row>
    <row r="974" spans="2:2" ht="15.75" customHeight="1" x14ac:dyDescent="0.25">
      <c r="B974" s="4"/>
    </row>
    <row r="975" spans="2:2" ht="15.75" customHeight="1" x14ac:dyDescent="0.25">
      <c r="B975" s="4"/>
    </row>
    <row r="976" spans="2:2" ht="15.75" customHeight="1" x14ac:dyDescent="0.25">
      <c r="B976" s="4"/>
    </row>
    <row r="977" spans="2:2" ht="15.75" customHeight="1" x14ac:dyDescent="0.25">
      <c r="B977" s="4"/>
    </row>
    <row r="978" spans="2:2" ht="15.75" customHeight="1" x14ac:dyDescent="0.25">
      <c r="B978" s="4"/>
    </row>
    <row r="979" spans="2:2" ht="15.75" customHeight="1" x14ac:dyDescent="0.25">
      <c r="B979" s="4"/>
    </row>
    <row r="980" spans="2:2" ht="15.75" customHeight="1" x14ac:dyDescent="0.25">
      <c r="B980" s="4"/>
    </row>
    <row r="981" spans="2:2" ht="15.75" customHeight="1" x14ac:dyDescent="0.25">
      <c r="B981" s="4"/>
    </row>
    <row r="982" spans="2:2" ht="15.75" customHeight="1" x14ac:dyDescent="0.25">
      <c r="B982" s="4"/>
    </row>
    <row r="983" spans="2:2" ht="15.75" customHeight="1" x14ac:dyDescent="0.25">
      <c r="B983" s="4"/>
    </row>
    <row r="984" spans="2:2" ht="15.75" customHeight="1" x14ac:dyDescent="0.25">
      <c r="B984" s="4"/>
    </row>
    <row r="985" spans="2:2" ht="15.75" customHeight="1" x14ac:dyDescent="0.25">
      <c r="B985" s="4"/>
    </row>
    <row r="986" spans="2:2" ht="15.75" customHeight="1" x14ac:dyDescent="0.25">
      <c r="B986" s="4"/>
    </row>
    <row r="987" spans="2:2" ht="15.75" customHeight="1" x14ac:dyDescent="0.25">
      <c r="B987" s="4"/>
    </row>
    <row r="988" spans="2:2" ht="15.75" customHeight="1" x14ac:dyDescent="0.25">
      <c r="B988" s="4"/>
    </row>
    <row r="989" spans="2:2" ht="15.75" customHeight="1" x14ac:dyDescent="0.25">
      <c r="B989" s="4"/>
    </row>
    <row r="990" spans="2:2" ht="15.75" customHeight="1" x14ac:dyDescent="0.25">
      <c r="B990" s="4"/>
    </row>
    <row r="991" spans="2:2" ht="15.75" customHeight="1" x14ac:dyDescent="0.25">
      <c r="B991" s="4"/>
    </row>
    <row r="992" spans="2:2" ht="15.75" customHeight="1" x14ac:dyDescent="0.25">
      <c r="B992" s="4"/>
    </row>
    <row r="993" spans="2:2" ht="15.75" customHeight="1" x14ac:dyDescent="0.25">
      <c r="B993" s="4"/>
    </row>
    <row r="994" spans="2:2" ht="15.75" customHeight="1" x14ac:dyDescent="0.25">
      <c r="B994" s="4"/>
    </row>
    <row r="995" spans="2:2" ht="15.75" customHeight="1" x14ac:dyDescent="0.25">
      <c r="B995" s="4"/>
    </row>
  </sheetData>
  <mergeCells count="37">
    <mergeCell ref="C19:D19"/>
    <mergeCell ref="C20:D20"/>
    <mergeCell ref="C21:D21"/>
    <mergeCell ref="C22:D22"/>
    <mergeCell ref="C14:D14"/>
    <mergeCell ref="C15:D15"/>
    <mergeCell ref="C16:D16"/>
    <mergeCell ref="C17:D17"/>
    <mergeCell ref="C18:D18"/>
    <mergeCell ref="C9:D9"/>
    <mergeCell ref="C10:D10"/>
    <mergeCell ref="C11:D11"/>
    <mergeCell ref="C12:D12"/>
    <mergeCell ref="C13:D13"/>
    <mergeCell ref="E22:F22"/>
    <mergeCell ref="E19:F19"/>
    <mergeCell ref="E21:F21"/>
    <mergeCell ref="E14:F14"/>
    <mergeCell ref="E15:F15"/>
    <mergeCell ref="E16:F16"/>
    <mergeCell ref="E18:F18"/>
    <mergeCell ref="E17:F17"/>
    <mergeCell ref="E20:F20"/>
    <mergeCell ref="E9:F9"/>
    <mergeCell ref="E10:F10"/>
    <mergeCell ref="E11:F11"/>
    <mergeCell ref="E12:F12"/>
    <mergeCell ref="E13:F13"/>
    <mergeCell ref="B2:B4"/>
    <mergeCell ref="E6:F6"/>
    <mergeCell ref="E7:F7"/>
    <mergeCell ref="E8:F8"/>
    <mergeCell ref="C6:D6"/>
    <mergeCell ref="C3:C4"/>
    <mergeCell ref="D3:D4"/>
    <mergeCell ref="C7:D7"/>
    <mergeCell ref="C8:D8"/>
  </mergeCells>
  <pageMargins left="0.7" right="0.7" top="0.75" bottom="0.75" header="0" footer="0"/>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000"/>
  <sheetViews>
    <sheetView topLeftCell="Q1" zoomScale="80" zoomScaleNormal="80" workbookViewId="0">
      <pane ySplit="12" topLeftCell="A13" activePane="bottomLeft" state="frozen"/>
      <selection pane="bottomLeft" activeCell="AC3" sqref="AC3"/>
    </sheetView>
  </sheetViews>
  <sheetFormatPr baseColWidth="10" defaultColWidth="12.625" defaultRowHeight="15" customHeight="1" x14ac:dyDescent="0.2"/>
  <cols>
    <col min="1" max="1" width="15" customWidth="1"/>
    <col min="2" max="2" width="10.125" hidden="1" customWidth="1"/>
    <col min="3" max="3" width="3" customWidth="1"/>
    <col min="4" max="4" width="8.625" hidden="1" customWidth="1"/>
    <col min="5" max="5" width="44.5" customWidth="1"/>
    <col min="6" max="6" width="8.75" hidden="1" customWidth="1"/>
    <col min="7" max="7" width="3.5" customWidth="1"/>
    <col min="8" max="8" width="18" customWidth="1"/>
    <col min="9" max="9" width="4.75" hidden="1" customWidth="1"/>
    <col min="10" max="10" width="4.75" customWidth="1"/>
    <col min="11" max="21" width="15.625" customWidth="1"/>
    <col min="22" max="22" width="22" customWidth="1"/>
    <col min="23" max="23" width="18" customWidth="1"/>
    <col min="24" max="24" width="7" customWidth="1"/>
    <col min="25" max="25" width="4.625" customWidth="1"/>
    <col min="26" max="26" width="18" customWidth="1"/>
    <col min="29" max="29" width="35.625" customWidth="1"/>
    <col min="30" max="30" width="30.75" customWidth="1"/>
    <col min="31" max="31" width="34.25" customWidth="1"/>
  </cols>
  <sheetData>
    <row r="1" spans="1:33" ht="30" x14ac:dyDescent="0.2">
      <c r="A1" s="7" t="s">
        <v>166</v>
      </c>
      <c r="B1" s="6"/>
      <c r="C1" s="6"/>
      <c r="D1" s="6"/>
      <c r="E1" s="7" t="s">
        <v>167</v>
      </c>
      <c r="F1" s="8"/>
      <c r="G1" s="6"/>
      <c r="H1" s="7" t="s">
        <v>203</v>
      </c>
      <c r="I1" s="6"/>
      <c r="J1" s="6"/>
      <c r="K1" s="6"/>
      <c r="L1" s="6"/>
      <c r="M1" s="6"/>
      <c r="N1" s="6"/>
      <c r="O1" s="6"/>
      <c r="P1" s="6"/>
      <c r="Q1" s="6"/>
      <c r="R1" s="6"/>
      <c r="S1" s="6"/>
      <c r="T1" s="6"/>
      <c r="U1" s="6"/>
      <c r="V1" s="6"/>
      <c r="W1" s="7" t="s">
        <v>179</v>
      </c>
      <c r="X1" s="6"/>
      <c r="Y1" s="1"/>
      <c r="Z1" s="7" t="s">
        <v>199</v>
      </c>
      <c r="AA1" s="7" t="s">
        <v>286</v>
      </c>
      <c r="AB1" s="11" t="s">
        <v>204</v>
      </c>
      <c r="AC1" s="11" t="s">
        <v>320</v>
      </c>
      <c r="AD1" s="48" t="s">
        <v>361</v>
      </c>
      <c r="AE1" s="11" t="s">
        <v>365</v>
      </c>
      <c r="AF1" s="11" t="s">
        <v>356</v>
      </c>
      <c r="AG1" s="11" t="s">
        <v>336</v>
      </c>
    </row>
    <row r="2" spans="1:33" ht="112.5" customHeight="1" x14ac:dyDescent="0.2">
      <c r="A2" s="6" t="s">
        <v>201</v>
      </c>
      <c r="B2" s="6" t="s">
        <v>205</v>
      </c>
      <c r="C2" s="6"/>
      <c r="D2" s="6" t="s">
        <v>205</v>
      </c>
      <c r="E2" s="6" t="s">
        <v>284</v>
      </c>
      <c r="F2" s="6" t="s">
        <v>206</v>
      </c>
      <c r="G2" s="6"/>
      <c r="H2" s="6" t="s">
        <v>207</v>
      </c>
      <c r="I2" s="6" t="s">
        <v>208</v>
      </c>
      <c r="J2" s="6"/>
      <c r="K2" s="7" t="s">
        <v>207</v>
      </c>
      <c r="L2" s="6"/>
      <c r="M2" s="7" t="s">
        <v>209</v>
      </c>
      <c r="N2" s="6"/>
      <c r="O2" s="7" t="s">
        <v>210</v>
      </c>
      <c r="P2" s="6"/>
      <c r="Q2" s="7" t="s">
        <v>211</v>
      </c>
      <c r="R2" s="6"/>
      <c r="S2" s="7" t="s">
        <v>212</v>
      </c>
      <c r="T2" s="6"/>
      <c r="U2" s="7" t="s">
        <v>213</v>
      </c>
      <c r="V2" s="6"/>
      <c r="W2" s="6" t="s">
        <v>224</v>
      </c>
      <c r="X2" s="6" t="s">
        <v>214</v>
      </c>
      <c r="Y2" s="6"/>
      <c r="Z2" s="1" t="s">
        <v>215</v>
      </c>
      <c r="AA2" s="20" t="s">
        <v>287</v>
      </c>
      <c r="AB2" t="s">
        <v>216</v>
      </c>
      <c r="AC2" s="35" t="s">
        <v>302</v>
      </c>
      <c r="AD2" s="10" t="s">
        <v>326</v>
      </c>
      <c r="AE2" t="s">
        <v>366</v>
      </c>
      <c r="AF2" t="s">
        <v>362</v>
      </c>
      <c r="AG2" t="s">
        <v>472</v>
      </c>
    </row>
    <row r="3" spans="1:33" ht="120" x14ac:dyDescent="0.2">
      <c r="A3" s="6" t="s">
        <v>202</v>
      </c>
      <c r="B3" s="6" t="s">
        <v>217</v>
      </c>
      <c r="C3" s="6"/>
      <c r="D3" s="6" t="s">
        <v>205</v>
      </c>
      <c r="E3" s="6" t="s">
        <v>502</v>
      </c>
      <c r="F3" s="6" t="s">
        <v>218</v>
      </c>
      <c r="G3" s="6"/>
      <c r="H3" s="6" t="s">
        <v>209</v>
      </c>
      <c r="I3" s="6" t="s">
        <v>219</v>
      </c>
      <c r="J3" s="6"/>
      <c r="K3" s="6" t="s">
        <v>220</v>
      </c>
      <c r="L3" s="6" t="s">
        <v>231</v>
      </c>
      <c r="M3" s="6" t="s">
        <v>242</v>
      </c>
      <c r="N3" s="6" t="s">
        <v>250</v>
      </c>
      <c r="O3" s="6" t="s">
        <v>221</v>
      </c>
      <c r="P3" s="6" t="s">
        <v>257</v>
      </c>
      <c r="Q3" s="6" t="s">
        <v>222</v>
      </c>
      <c r="R3" s="6" t="s">
        <v>232</v>
      </c>
      <c r="S3" s="6" t="s">
        <v>223</v>
      </c>
      <c r="T3" s="6" t="s">
        <v>243</v>
      </c>
      <c r="U3" s="6" t="s">
        <v>251</v>
      </c>
      <c r="V3" s="6" t="s">
        <v>233</v>
      </c>
      <c r="W3" s="6" t="s">
        <v>235</v>
      </c>
      <c r="X3" s="6" t="s">
        <v>225</v>
      </c>
      <c r="Y3" s="6"/>
      <c r="Z3" s="1" t="s">
        <v>226</v>
      </c>
      <c r="AA3" s="20" t="s">
        <v>290</v>
      </c>
      <c r="AB3" t="s">
        <v>227</v>
      </c>
      <c r="AC3" s="35" t="s">
        <v>303</v>
      </c>
      <c r="AD3" s="10" t="s">
        <v>322</v>
      </c>
      <c r="AE3" t="s">
        <v>376</v>
      </c>
      <c r="AF3" t="s">
        <v>346</v>
      </c>
      <c r="AG3" t="s">
        <v>473</v>
      </c>
    </row>
    <row r="4" spans="1:33" ht="150" x14ac:dyDescent="0.2">
      <c r="A4" s="6" t="s">
        <v>182</v>
      </c>
      <c r="B4" s="6" t="s">
        <v>228</v>
      </c>
      <c r="C4" s="6"/>
      <c r="D4" s="6" t="s">
        <v>205</v>
      </c>
      <c r="E4" s="6" t="s">
        <v>503</v>
      </c>
      <c r="F4" s="6" t="s">
        <v>229</v>
      </c>
      <c r="G4" s="6"/>
      <c r="H4" s="6" t="s">
        <v>210</v>
      </c>
      <c r="I4" s="6" t="s">
        <v>230</v>
      </c>
      <c r="J4" s="6"/>
      <c r="K4" s="6" t="s">
        <v>231</v>
      </c>
      <c r="L4" s="6"/>
      <c r="M4" s="6"/>
      <c r="N4" s="6"/>
      <c r="O4" s="6" t="s">
        <v>232</v>
      </c>
      <c r="P4" s="6"/>
      <c r="Q4" s="6" t="s">
        <v>233</v>
      </c>
      <c r="R4" s="6"/>
      <c r="S4" s="6" t="s">
        <v>234</v>
      </c>
      <c r="T4" s="6"/>
      <c r="U4" s="6"/>
      <c r="V4" s="6"/>
      <c r="W4" s="6" t="s">
        <v>50</v>
      </c>
      <c r="X4" s="6" t="s">
        <v>236</v>
      </c>
      <c r="Y4" s="6"/>
      <c r="Z4" s="1" t="s">
        <v>237</v>
      </c>
      <c r="AA4" s="20" t="s">
        <v>291</v>
      </c>
      <c r="AB4" t="s">
        <v>238</v>
      </c>
      <c r="AC4" s="35" t="s">
        <v>305</v>
      </c>
      <c r="AD4" s="10" t="s">
        <v>327</v>
      </c>
      <c r="AE4" t="s">
        <v>377</v>
      </c>
      <c r="AF4" t="s">
        <v>347</v>
      </c>
      <c r="AG4" t="s">
        <v>474</v>
      </c>
    </row>
    <row r="5" spans="1:33" ht="105" x14ac:dyDescent="0.2">
      <c r="A5" s="6"/>
      <c r="B5" s="6" t="s">
        <v>239</v>
      </c>
      <c r="C5" s="6"/>
      <c r="D5" s="6" t="s">
        <v>217</v>
      </c>
      <c r="E5" s="6" t="s">
        <v>285</v>
      </c>
      <c r="F5" s="6" t="s">
        <v>240</v>
      </c>
      <c r="G5" s="6"/>
      <c r="H5" s="6" t="s">
        <v>211</v>
      </c>
      <c r="I5" s="6" t="s">
        <v>241</v>
      </c>
      <c r="J5" s="6"/>
      <c r="K5" s="6" t="s">
        <v>242</v>
      </c>
      <c r="L5" s="6"/>
      <c r="M5" s="6"/>
      <c r="N5" s="6"/>
      <c r="O5" s="6" t="s">
        <v>243</v>
      </c>
      <c r="P5" s="6"/>
      <c r="Q5" s="6" t="s">
        <v>244</v>
      </c>
      <c r="R5" s="6"/>
      <c r="S5" s="6" t="s">
        <v>245</v>
      </c>
      <c r="T5" s="6"/>
      <c r="U5" s="6"/>
      <c r="V5" s="6"/>
      <c r="W5" s="6" t="s">
        <v>72</v>
      </c>
      <c r="X5" s="6" t="s">
        <v>246</v>
      </c>
      <c r="Y5" s="6"/>
      <c r="Z5" s="1" t="s">
        <v>247</v>
      </c>
      <c r="AA5" s="20" t="s">
        <v>292</v>
      </c>
      <c r="AC5" s="12" t="s">
        <v>304</v>
      </c>
      <c r="AD5" s="10" t="s">
        <v>323</v>
      </c>
      <c r="AE5" t="s">
        <v>378</v>
      </c>
      <c r="AF5" t="s">
        <v>348</v>
      </c>
      <c r="AG5" t="s">
        <v>475</v>
      </c>
    </row>
    <row r="6" spans="1:33" ht="150" x14ac:dyDescent="0.2">
      <c r="A6" s="6"/>
      <c r="B6" s="6"/>
      <c r="C6" s="6"/>
      <c r="D6" s="6" t="s">
        <v>217</v>
      </c>
      <c r="E6" s="6" t="s">
        <v>363</v>
      </c>
      <c r="F6" s="6" t="s">
        <v>248</v>
      </c>
      <c r="G6" s="6"/>
      <c r="H6" s="6" t="s">
        <v>212</v>
      </c>
      <c r="I6" s="6" t="s">
        <v>249</v>
      </c>
      <c r="J6" s="6"/>
      <c r="K6" s="6" t="s">
        <v>250</v>
      </c>
      <c r="L6" s="6"/>
      <c r="M6" s="6"/>
      <c r="N6" s="6"/>
      <c r="O6" s="6" t="s">
        <v>251</v>
      </c>
      <c r="P6" s="6"/>
      <c r="Q6" s="6" t="s">
        <v>252</v>
      </c>
      <c r="R6" s="6"/>
      <c r="S6" s="6" t="s">
        <v>253</v>
      </c>
      <c r="T6" s="6"/>
      <c r="U6" s="6"/>
      <c r="V6" s="6"/>
      <c r="W6" s="6" t="s">
        <v>84</v>
      </c>
      <c r="X6" s="6" t="s">
        <v>254</v>
      </c>
      <c r="Y6" s="6"/>
      <c r="Z6" s="1" t="s">
        <v>255</v>
      </c>
      <c r="AA6" s="20" t="s">
        <v>293</v>
      </c>
      <c r="AC6" s="12" t="s">
        <v>306</v>
      </c>
      <c r="AD6" s="10" t="s">
        <v>324</v>
      </c>
      <c r="AE6" t="s">
        <v>379</v>
      </c>
      <c r="AF6" t="s">
        <v>357</v>
      </c>
      <c r="AG6" t="s">
        <v>476</v>
      </c>
    </row>
    <row r="7" spans="1:33" ht="75" x14ac:dyDescent="0.2">
      <c r="A7" s="6"/>
      <c r="B7" s="6"/>
      <c r="C7" s="6"/>
      <c r="D7" s="6" t="s">
        <v>217</v>
      </c>
      <c r="E7" s="6"/>
      <c r="F7" s="6"/>
      <c r="G7" s="6"/>
      <c r="H7" s="6" t="s">
        <v>213</v>
      </c>
      <c r="I7" s="6" t="s">
        <v>256</v>
      </c>
      <c r="J7" s="6"/>
      <c r="K7" s="6" t="s">
        <v>257</v>
      </c>
      <c r="L7" s="6"/>
      <c r="M7" s="6"/>
      <c r="N7" s="6"/>
      <c r="O7" s="6"/>
      <c r="P7" s="6"/>
      <c r="Q7" s="6" t="s">
        <v>258</v>
      </c>
      <c r="R7" s="6"/>
      <c r="S7" s="6" t="s">
        <v>259</v>
      </c>
      <c r="T7" s="6"/>
      <c r="U7" s="6"/>
      <c r="V7" s="6"/>
      <c r="W7" s="6" t="s">
        <v>119</v>
      </c>
      <c r="X7" s="6" t="s">
        <v>260</v>
      </c>
      <c r="Y7" s="6"/>
      <c r="Z7" s="1" t="s">
        <v>261</v>
      </c>
      <c r="AA7" s="9" t="s">
        <v>358</v>
      </c>
      <c r="AC7" s="12" t="s">
        <v>307</v>
      </c>
      <c r="AD7" s="10" t="s">
        <v>328</v>
      </c>
      <c r="AE7" t="s">
        <v>380</v>
      </c>
      <c r="AF7" t="s">
        <v>359</v>
      </c>
      <c r="AG7" t="s">
        <v>477</v>
      </c>
    </row>
    <row r="8" spans="1:33" ht="45" x14ac:dyDescent="0.2">
      <c r="A8" s="6"/>
      <c r="B8" s="6"/>
      <c r="C8" s="6"/>
      <c r="D8" s="6" t="s">
        <v>217</v>
      </c>
      <c r="E8" s="6"/>
      <c r="F8" s="6"/>
      <c r="G8" s="6"/>
      <c r="H8" s="6" t="s">
        <v>262</v>
      </c>
      <c r="I8" s="6" t="s">
        <v>263</v>
      </c>
      <c r="J8" s="6"/>
      <c r="K8" s="6" t="s">
        <v>242</v>
      </c>
      <c r="L8" s="6"/>
      <c r="M8" s="6"/>
      <c r="N8" s="6"/>
      <c r="O8" s="6"/>
      <c r="P8" s="6"/>
      <c r="Q8" s="6"/>
      <c r="R8" s="6"/>
      <c r="S8" s="6"/>
      <c r="T8" s="6"/>
      <c r="U8" s="6"/>
      <c r="V8" s="6"/>
      <c r="W8" s="6" t="s">
        <v>266</v>
      </c>
      <c r="X8" s="6" t="s">
        <v>264</v>
      </c>
      <c r="Y8" s="6"/>
      <c r="Z8" s="1" t="s">
        <v>265</v>
      </c>
      <c r="AA8" s="20" t="s">
        <v>288</v>
      </c>
      <c r="AC8" s="12" t="s">
        <v>308</v>
      </c>
      <c r="AD8" s="10" t="s">
        <v>329</v>
      </c>
      <c r="AE8" t="s">
        <v>381</v>
      </c>
      <c r="AF8" t="s">
        <v>349</v>
      </c>
      <c r="AG8" t="s">
        <v>478</v>
      </c>
    </row>
    <row r="9" spans="1:33" ht="60" x14ac:dyDescent="0.2">
      <c r="A9" s="6"/>
      <c r="B9" s="6"/>
      <c r="C9" s="6"/>
      <c r="D9" s="6" t="s">
        <v>217</v>
      </c>
      <c r="E9" s="6"/>
      <c r="F9" s="6"/>
      <c r="G9" s="6"/>
      <c r="H9" s="6"/>
      <c r="I9" s="6"/>
      <c r="J9" s="6"/>
      <c r="K9" s="6" t="s">
        <v>221</v>
      </c>
      <c r="L9" s="6"/>
      <c r="M9" s="6"/>
      <c r="N9" s="6"/>
      <c r="O9" s="6"/>
      <c r="P9" s="6"/>
      <c r="Q9" s="6"/>
      <c r="R9" s="6"/>
      <c r="S9" s="6"/>
      <c r="T9" s="6"/>
      <c r="U9" s="6"/>
      <c r="V9" s="6"/>
      <c r="W9" s="6" t="s">
        <v>133</v>
      </c>
      <c r="X9" s="6" t="s">
        <v>267</v>
      </c>
      <c r="Y9" s="6"/>
      <c r="Z9" s="1" t="s">
        <v>268</v>
      </c>
      <c r="AA9" s="20" t="s">
        <v>289</v>
      </c>
      <c r="AC9" s="12" t="s">
        <v>309</v>
      </c>
      <c r="AD9" s="10" t="s">
        <v>330</v>
      </c>
      <c r="AE9" t="s">
        <v>367</v>
      </c>
      <c r="AF9" t="s">
        <v>350</v>
      </c>
      <c r="AG9" t="s">
        <v>479</v>
      </c>
    </row>
    <row r="10" spans="1:33" ht="60" x14ac:dyDescent="0.2">
      <c r="A10" s="6"/>
      <c r="B10" s="6"/>
      <c r="C10" s="6"/>
      <c r="D10" s="6" t="s">
        <v>228</v>
      </c>
      <c r="E10" s="6"/>
      <c r="F10" s="6"/>
      <c r="G10" s="6"/>
      <c r="H10" s="6"/>
      <c r="I10" s="6"/>
      <c r="J10" s="6"/>
      <c r="K10" s="6" t="s">
        <v>232</v>
      </c>
      <c r="L10" s="6"/>
      <c r="M10" s="6"/>
      <c r="N10" s="6"/>
      <c r="O10" s="6"/>
      <c r="P10" s="6"/>
      <c r="Q10" s="6"/>
      <c r="R10" s="6"/>
      <c r="S10" s="6"/>
      <c r="T10" s="6"/>
      <c r="U10" s="6"/>
      <c r="V10" s="6"/>
      <c r="W10" s="6" t="s">
        <v>262</v>
      </c>
      <c r="X10" s="6" t="s">
        <v>269</v>
      </c>
      <c r="Y10" s="6"/>
      <c r="Z10" s="1" t="s">
        <v>270</v>
      </c>
      <c r="AA10" s="9" t="s">
        <v>360</v>
      </c>
      <c r="AC10" s="12" t="s">
        <v>310</v>
      </c>
      <c r="AD10" s="10" t="s">
        <v>325</v>
      </c>
      <c r="AE10" t="s">
        <v>382</v>
      </c>
      <c r="AF10" t="s">
        <v>351</v>
      </c>
      <c r="AG10" t="s">
        <v>480</v>
      </c>
    </row>
    <row r="11" spans="1:33" ht="75" x14ac:dyDescent="0.2">
      <c r="A11" s="6"/>
      <c r="B11" s="6"/>
      <c r="C11" s="6"/>
      <c r="D11" s="6" t="s">
        <v>239</v>
      </c>
      <c r="E11" s="6"/>
      <c r="F11" s="6"/>
      <c r="G11" s="6"/>
      <c r="H11" s="6"/>
      <c r="I11" s="6"/>
      <c r="J11" s="6"/>
      <c r="K11" s="6" t="s">
        <v>243</v>
      </c>
      <c r="L11" s="6"/>
      <c r="M11" s="6"/>
      <c r="N11" s="6"/>
      <c r="O11" s="6"/>
      <c r="P11" s="6"/>
      <c r="Q11" s="6"/>
      <c r="R11" s="6"/>
      <c r="S11" s="6"/>
      <c r="T11" s="6"/>
      <c r="U11" s="6"/>
      <c r="V11" s="6"/>
      <c r="W11" s="6" t="s">
        <v>355</v>
      </c>
      <c r="X11" s="6"/>
      <c r="Y11" s="6"/>
      <c r="Z11" s="1" t="s">
        <v>271</v>
      </c>
      <c r="AC11" s="12" t="s">
        <v>1090</v>
      </c>
      <c r="AD11" s="10" t="s">
        <v>331</v>
      </c>
      <c r="AE11" s="12" t="s">
        <v>383</v>
      </c>
      <c r="AF11" t="s">
        <v>352</v>
      </c>
      <c r="AG11" t="s">
        <v>481</v>
      </c>
    </row>
    <row r="12" spans="1:33" ht="60" x14ac:dyDescent="0.2">
      <c r="A12" s="6"/>
      <c r="B12" s="6"/>
      <c r="C12" s="6"/>
      <c r="D12" s="6"/>
      <c r="E12" s="6"/>
      <c r="F12" s="6"/>
      <c r="G12" s="6"/>
      <c r="H12" s="6"/>
      <c r="I12" s="6"/>
      <c r="J12" s="6"/>
      <c r="K12" s="6" t="s">
        <v>251</v>
      </c>
      <c r="L12" s="6"/>
      <c r="M12" s="6"/>
      <c r="N12" s="6"/>
      <c r="O12" s="6"/>
      <c r="P12" s="6"/>
      <c r="Q12" s="6"/>
      <c r="R12" s="6"/>
      <c r="S12" s="6"/>
      <c r="T12" s="6"/>
      <c r="U12" s="6"/>
      <c r="V12" s="6"/>
      <c r="W12" s="6"/>
      <c r="X12" s="6"/>
      <c r="Y12" s="6"/>
      <c r="Z12" s="1" t="s">
        <v>272</v>
      </c>
      <c r="AC12" s="12" t="s">
        <v>311</v>
      </c>
      <c r="AD12" s="10" t="s">
        <v>332</v>
      </c>
      <c r="AE12" s="12" t="s">
        <v>384</v>
      </c>
      <c r="AF12" t="s">
        <v>353</v>
      </c>
      <c r="AG12" t="s">
        <v>482</v>
      </c>
    </row>
    <row r="13" spans="1:33" ht="60" x14ac:dyDescent="0.2">
      <c r="A13" s="6"/>
      <c r="B13" s="6"/>
      <c r="C13" s="6"/>
      <c r="D13" s="6"/>
      <c r="E13" s="6"/>
      <c r="F13" s="6"/>
      <c r="G13" s="6"/>
      <c r="H13" s="6"/>
      <c r="I13" s="6"/>
      <c r="J13" s="6"/>
      <c r="K13" s="6" t="s">
        <v>222</v>
      </c>
      <c r="L13" s="6"/>
      <c r="M13" s="6"/>
      <c r="N13" s="6"/>
      <c r="O13" s="6"/>
      <c r="P13" s="6"/>
      <c r="Q13" s="6"/>
      <c r="R13" s="6"/>
      <c r="S13" s="6"/>
      <c r="T13" s="6"/>
      <c r="U13" s="6"/>
      <c r="V13" s="6"/>
      <c r="W13" s="6"/>
      <c r="X13" s="6"/>
      <c r="Y13" s="6"/>
      <c r="Z13" s="1" t="s">
        <v>273</v>
      </c>
      <c r="AA13" s="6"/>
      <c r="AC13" s="12" t="s">
        <v>312</v>
      </c>
      <c r="AD13" s="10" t="s">
        <v>333</v>
      </c>
      <c r="AE13" t="s">
        <v>385</v>
      </c>
      <c r="AF13" t="s">
        <v>354</v>
      </c>
      <c r="AG13" t="s">
        <v>483</v>
      </c>
    </row>
    <row r="14" spans="1:33" ht="45" x14ac:dyDescent="0.2">
      <c r="A14" s="6"/>
      <c r="B14" s="6"/>
      <c r="C14" s="6"/>
      <c r="D14" s="6"/>
      <c r="E14" s="6"/>
      <c r="F14" s="6"/>
      <c r="G14" s="6"/>
      <c r="H14" s="6"/>
      <c r="I14" s="6"/>
      <c r="J14" s="6"/>
      <c r="K14" s="6" t="s">
        <v>233</v>
      </c>
      <c r="L14" s="6"/>
      <c r="M14" s="6"/>
      <c r="N14" s="6"/>
      <c r="O14" s="6"/>
      <c r="P14" s="6"/>
      <c r="Q14" s="6"/>
      <c r="R14" s="6"/>
      <c r="S14" s="6"/>
      <c r="T14" s="6"/>
      <c r="U14" s="6"/>
      <c r="V14" s="6"/>
      <c r="W14" s="6"/>
      <c r="X14" s="6"/>
      <c r="Y14" s="6"/>
      <c r="Z14" s="1" t="s">
        <v>274</v>
      </c>
      <c r="AC14" s="12" t="s">
        <v>313</v>
      </c>
      <c r="AD14" s="10" t="s">
        <v>771</v>
      </c>
      <c r="AE14" t="s">
        <v>368</v>
      </c>
      <c r="AF14" t="s">
        <v>499</v>
      </c>
      <c r="AG14" t="s">
        <v>483</v>
      </c>
    </row>
    <row r="15" spans="1:33" ht="28.5" x14ac:dyDescent="0.2">
      <c r="A15" s="6"/>
      <c r="B15" s="6"/>
      <c r="C15" s="6"/>
      <c r="D15" s="6"/>
      <c r="E15" s="6"/>
      <c r="F15" s="6"/>
      <c r="G15" s="6"/>
      <c r="H15" s="6"/>
      <c r="I15" s="6"/>
      <c r="J15" s="6"/>
      <c r="K15" s="6" t="s">
        <v>244</v>
      </c>
      <c r="L15" s="6"/>
      <c r="M15" s="6"/>
      <c r="N15" s="6"/>
      <c r="O15" s="6"/>
      <c r="P15" s="6"/>
      <c r="Q15" s="6"/>
      <c r="R15" s="6"/>
      <c r="S15" s="6"/>
      <c r="T15" s="6"/>
      <c r="U15" s="6"/>
      <c r="V15" s="6"/>
      <c r="W15" s="6"/>
      <c r="X15" s="6"/>
      <c r="Y15" s="6"/>
      <c r="Z15" s="1" t="s">
        <v>275</v>
      </c>
      <c r="AC15" s="12" t="s">
        <v>314</v>
      </c>
      <c r="AD15" s="10" t="s">
        <v>697</v>
      </c>
      <c r="AE15" t="s">
        <v>369</v>
      </c>
      <c r="AF15" t="s">
        <v>500</v>
      </c>
      <c r="AG15" t="s">
        <v>484</v>
      </c>
    </row>
    <row r="16" spans="1:33" ht="256.5" x14ac:dyDescent="0.2">
      <c r="A16" s="6"/>
      <c r="B16" s="6"/>
      <c r="C16" s="6"/>
      <c r="D16" s="6"/>
      <c r="E16" s="6"/>
      <c r="F16" s="6"/>
      <c r="G16" s="6"/>
      <c r="H16" s="6"/>
      <c r="I16" s="6"/>
      <c r="J16" s="6"/>
      <c r="K16" s="6" t="s">
        <v>252</v>
      </c>
      <c r="L16" s="6"/>
      <c r="M16" s="6"/>
      <c r="N16" s="6"/>
      <c r="O16" s="6"/>
      <c r="P16" s="6"/>
      <c r="Q16" s="6"/>
      <c r="R16" s="6"/>
      <c r="S16" s="6"/>
      <c r="T16" s="6"/>
      <c r="U16" s="6"/>
      <c r="V16" s="6"/>
      <c r="W16" s="6"/>
      <c r="X16" s="6"/>
      <c r="Y16" s="6"/>
      <c r="Z16" s="1" t="s">
        <v>276</v>
      </c>
      <c r="AC16" s="12" t="s">
        <v>315</v>
      </c>
      <c r="AD16" s="10" t="s">
        <v>262</v>
      </c>
      <c r="AE16" t="s">
        <v>386</v>
      </c>
      <c r="AF16" s="52" t="s">
        <v>504</v>
      </c>
      <c r="AG16" t="s">
        <v>501</v>
      </c>
    </row>
    <row r="17" spans="1:33" ht="30" x14ac:dyDescent="0.2">
      <c r="A17" s="6"/>
      <c r="B17" s="6"/>
      <c r="C17" s="6"/>
      <c r="D17" s="6"/>
      <c r="E17" s="6"/>
      <c r="F17" s="6"/>
      <c r="G17" s="6"/>
      <c r="H17" s="6"/>
      <c r="I17" s="6"/>
      <c r="J17" s="6"/>
      <c r="K17" s="6" t="s">
        <v>258</v>
      </c>
      <c r="L17" s="6"/>
      <c r="M17" s="6"/>
      <c r="N17" s="6"/>
      <c r="O17" s="6"/>
      <c r="P17" s="6"/>
      <c r="Q17" s="6"/>
      <c r="R17" s="6"/>
      <c r="S17" s="6"/>
      <c r="T17" s="6"/>
      <c r="U17" s="6"/>
      <c r="V17" s="6"/>
      <c r="W17" s="6"/>
      <c r="X17" s="6"/>
      <c r="Y17" s="6"/>
      <c r="Z17" s="1" t="s">
        <v>277</v>
      </c>
      <c r="AC17" s="12" t="s">
        <v>316</v>
      </c>
      <c r="AE17" t="s">
        <v>387</v>
      </c>
      <c r="AF17" t="s">
        <v>262</v>
      </c>
      <c r="AG17" t="s">
        <v>485</v>
      </c>
    </row>
    <row r="18" spans="1:33" ht="45" x14ac:dyDescent="0.2">
      <c r="A18" s="6"/>
      <c r="B18" s="6"/>
      <c r="C18" s="6"/>
      <c r="D18" s="6"/>
      <c r="E18" s="6"/>
      <c r="F18" s="6"/>
      <c r="G18" s="6"/>
      <c r="H18" s="6"/>
      <c r="I18" s="6"/>
      <c r="J18" s="6"/>
      <c r="K18" s="6" t="s">
        <v>223</v>
      </c>
      <c r="L18" s="6"/>
      <c r="M18" s="6"/>
      <c r="N18" s="6"/>
      <c r="O18" s="6"/>
      <c r="P18" s="6"/>
      <c r="Q18" s="6"/>
      <c r="R18" s="6"/>
      <c r="S18" s="6"/>
      <c r="T18" s="6"/>
      <c r="U18" s="6"/>
      <c r="V18" s="6"/>
      <c r="W18" s="6"/>
      <c r="X18" s="6"/>
      <c r="Y18" s="6"/>
      <c r="Z18" s="1" t="s">
        <v>278</v>
      </c>
      <c r="AC18" s="12" t="s">
        <v>317</v>
      </c>
      <c r="AE18" t="s">
        <v>388</v>
      </c>
      <c r="AG18" t="s">
        <v>485</v>
      </c>
    </row>
    <row r="19" spans="1:33" ht="45" x14ac:dyDescent="0.2">
      <c r="A19" s="6"/>
      <c r="B19" s="6"/>
      <c r="C19" s="6"/>
      <c r="D19" s="6"/>
      <c r="E19" s="6"/>
      <c r="F19" s="6"/>
      <c r="G19" s="6"/>
      <c r="H19" s="6"/>
      <c r="I19" s="6"/>
      <c r="J19" s="6"/>
      <c r="K19" s="6" t="s">
        <v>234</v>
      </c>
      <c r="L19" s="6"/>
      <c r="M19" s="6"/>
      <c r="N19" s="6"/>
      <c r="O19" s="6"/>
      <c r="P19" s="6"/>
      <c r="Q19" s="6"/>
      <c r="R19" s="6"/>
      <c r="S19" s="6"/>
      <c r="T19" s="6"/>
      <c r="U19" s="6"/>
      <c r="V19" s="6"/>
      <c r="W19" s="6"/>
      <c r="X19" s="6"/>
      <c r="Y19" s="6"/>
      <c r="Z19" s="1" t="s">
        <v>279</v>
      </c>
      <c r="AC19" s="12" t="s">
        <v>318</v>
      </c>
      <c r="AE19" t="s">
        <v>389</v>
      </c>
      <c r="AG19" t="s">
        <v>486</v>
      </c>
    </row>
    <row r="20" spans="1:33" ht="60" x14ac:dyDescent="0.2">
      <c r="A20" s="6"/>
      <c r="B20" s="6"/>
      <c r="C20" s="6"/>
      <c r="D20" s="6"/>
      <c r="E20" s="6"/>
      <c r="F20" s="6"/>
      <c r="G20" s="6"/>
      <c r="H20" s="6"/>
      <c r="I20" s="6"/>
      <c r="J20" s="6"/>
      <c r="K20" s="6" t="s">
        <v>245</v>
      </c>
      <c r="L20" s="6"/>
      <c r="M20" s="6"/>
      <c r="N20" s="6"/>
      <c r="O20" s="6"/>
      <c r="P20" s="6"/>
      <c r="Q20" s="6"/>
      <c r="R20" s="6"/>
      <c r="S20" s="6"/>
      <c r="T20" s="6"/>
      <c r="U20" s="6"/>
      <c r="V20" s="6"/>
      <c r="W20" s="6"/>
      <c r="X20" s="6"/>
      <c r="Y20" s="6"/>
      <c r="Z20" s="1" t="s">
        <v>280</v>
      </c>
      <c r="AC20" s="12" t="s">
        <v>262</v>
      </c>
      <c r="AE20" t="s">
        <v>390</v>
      </c>
      <c r="AG20" t="s">
        <v>487</v>
      </c>
    </row>
    <row r="21" spans="1:33" ht="15.75" customHeight="1" x14ac:dyDescent="0.2">
      <c r="A21" s="6"/>
      <c r="B21" s="6"/>
      <c r="C21" s="6"/>
      <c r="D21" s="6"/>
      <c r="E21" s="6"/>
      <c r="F21" s="6"/>
      <c r="G21" s="6"/>
      <c r="H21" s="6"/>
      <c r="I21" s="6"/>
      <c r="J21" s="6"/>
      <c r="K21" s="6" t="s">
        <v>253</v>
      </c>
      <c r="L21" s="6"/>
      <c r="M21" s="6"/>
      <c r="N21" s="6"/>
      <c r="O21" s="6"/>
      <c r="P21" s="6"/>
      <c r="Q21" s="6"/>
      <c r="R21" s="6"/>
      <c r="S21" s="6"/>
      <c r="T21" s="6"/>
      <c r="U21" s="6"/>
      <c r="V21" s="6"/>
      <c r="W21" s="6"/>
      <c r="X21" s="6"/>
      <c r="Y21" s="6"/>
      <c r="Z21" s="1" t="s">
        <v>262</v>
      </c>
      <c r="AE21" t="s">
        <v>391</v>
      </c>
      <c r="AG21" t="s">
        <v>488</v>
      </c>
    </row>
    <row r="22" spans="1:33" ht="15.75" customHeight="1" x14ac:dyDescent="0.2">
      <c r="A22" s="6"/>
      <c r="B22" s="6"/>
      <c r="C22" s="6"/>
      <c r="D22" s="6"/>
      <c r="E22" s="6"/>
      <c r="F22" s="6"/>
      <c r="G22" s="6"/>
      <c r="H22" s="6"/>
      <c r="I22" s="6"/>
      <c r="J22" s="6"/>
      <c r="K22" s="6" t="s">
        <v>259</v>
      </c>
      <c r="L22" s="6"/>
      <c r="M22" s="6"/>
      <c r="N22" s="6"/>
      <c r="O22" s="6"/>
      <c r="P22" s="6"/>
      <c r="Q22" s="6"/>
      <c r="R22" s="6"/>
      <c r="S22" s="6"/>
      <c r="T22" s="6"/>
      <c r="U22" s="6"/>
      <c r="V22" s="6"/>
      <c r="W22" s="6"/>
      <c r="X22" s="6"/>
      <c r="Y22" s="6"/>
      <c r="AE22" t="s">
        <v>392</v>
      </c>
      <c r="AG22" t="s">
        <v>489</v>
      </c>
    </row>
    <row r="23" spans="1:33" ht="15.75" customHeight="1" x14ac:dyDescent="0.2">
      <c r="A23" s="6"/>
      <c r="B23" s="6"/>
      <c r="C23" s="6"/>
      <c r="D23" s="6"/>
      <c r="E23" s="6"/>
      <c r="F23" s="6"/>
      <c r="G23" s="6"/>
      <c r="H23" s="6"/>
      <c r="I23" s="6"/>
      <c r="J23" s="6"/>
      <c r="K23" s="6" t="s">
        <v>262</v>
      </c>
      <c r="L23" s="6"/>
      <c r="M23" s="6"/>
      <c r="N23" s="6"/>
      <c r="O23" s="6"/>
      <c r="P23" s="6"/>
      <c r="Q23" s="6"/>
      <c r="R23" s="6"/>
      <c r="S23" s="6"/>
      <c r="T23" s="6"/>
      <c r="U23" s="6"/>
      <c r="V23" s="6"/>
      <c r="W23" s="6"/>
      <c r="X23" s="6"/>
      <c r="Y23" s="6"/>
      <c r="AE23" t="s">
        <v>370</v>
      </c>
      <c r="AG23" t="s">
        <v>490</v>
      </c>
    </row>
    <row r="24" spans="1:33" ht="15.75" customHeight="1" x14ac:dyDescent="0.2">
      <c r="A24" s="6"/>
      <c r="B24" s="6"/>
      <c r="C24" s="6"/>
      <c r="D24" s="6"/>
      <c r="E24" s="6"/>
      <c r="F24" s="6"/>
      <c r="G24" s="6"/>
      <c r="H24" s="6"/>
      <c r="I24" s="6"/>
      <c r="J24" s="6"/>
      <c r="K24" s="6"/>
      <c r="L24" s="6"/>
      <c r="M24" s="6"/>
      <c r="N24" s="6"/>
      <c r="O24" s="6"/>
      <c r="P24" s="6"/>
      <c r="Q24" s="6"/>
      <c r="R24" s="6"/>
      <c r="S24" s="6"/>
      <c r="T24" s="6"/>
      <c r="U24" s="6"/>
      <c r="V24" s="6"/>
      <c r="W24" s="6"/>
      <c r="X24" s="6"/>
      <c r="Y24" s="6"/>
      <c r="AE24" t="s">
        <v>371</v>
      </c>
      <c r="AG24" t="s">
        <v>491</v>
      </c>
    </row>
    <row r="25" spans="1:33" ht="15.75" customHeight="1" x14ac:dyDescent="0.2">
      <c r="A25" s="6"/>
      <c r="B25" s="6"/>
      <c r="C25" s="6"/>
      <c r="D25" s="6"/>
      <c r="E25" s="6"/>
      <c r="F25" s="6"/>
      <c r="G25" s="6"/>
      <c r="H25" s="6"/>
      <c r="I25" s="6"/>
      <c r="J25" s="6"/>
      <c r="K25" s="6"/>
      <c r="L25" s="6"/>
      <c r="M25" s="6"/>
      <c r="N25" s="6"/>
      <c r="O25" s="6"/>
      <c r="P25" s="6"/>
      <c r="Q25" s="6"/>
      <c r="R25" s="6"/>
      <c r="S25" s="6"/>
      <c r="T25" s="6"/>
      <c r="U25" s="6"/>
      <c r="V25" s="6"/>
      <c r="W25" s="6"/>
      <c r="X25" s="6"/>
      <c r="Y25" s="6"/>
      <c r="Z25" s="6"/>
      <c r="AE25" t="s">
        <v>372</v>
      </c>
      <c r="AG25" t="s">
        <v>492</v>
      </c>
    </row>
    <row r="26" spans="1:33" ht="15.75" customHeight="1" x14ac:dyDescent="0.2">
      <c r="A26" s="6"/>
      <c r="B26" s="6"/>
      <c r="C26" s="6"/>
      <c r="D26" s="6"/>
      <c r="E26" s="6"/>
      <c r="F26" s="6"/>
      <c r="G26" s="6"/>
      <c r="H26" s="6"/>
      <c r="I26" s="6"/>
      <c r="J26" s="6"/>
      <c r="K26" s="6"/>
      <c r="L26" s="6"/>
      <c r="M26" s="6"/>
      <c r="N26" s="6"/>
      <c r="O26" s="6"/>
      <c r="P26" s="6"/>
      <c r="Q26" s="6"/>
      <c r="R26" s="6"/>
      <c r="S26" s="6"/>
      <c r="T26" s="6"/>
      <c r="U26" s="6"/>
      <c r="V26" s="6"/>
      <c r="W26" s="6"/>
      <c r="X26" s="6"/>
      <c r="Y26" s="6"/>
      <c r="Z26" s="6"/>
      <c r="AE26" t="s">
        <v>373</v>
      </c>
      <c r="AG26" s="12" t="s">
        <v>493</v>
      </c>
    </row>
    <row r="27" spans="1:33" ht="15.75" customHeight="1" x14ac:dyDescent="0.2">
      <c r="A27" s="6"/>
      <c r="B27" s="6"/>
      <c r="C27" s="6"/>
      <c r="D27" s="6"/>
      <c r="E27" s="6"/>
      <c r="F27" s="6"/>
      <c r="G27" s="6"/>
      <c r="H27" s="6"/>
      <c r="I27" s="6"/>
      <c r="J27" s="6"/>
      <c r="K27" s="6"/>
      <c r="L27" s="6"/>
      <c r="M27" s="6"/>
      <c r="N27" s="6"/>
      <c r="O27" s="6"/>
      <c r="P27" s="6"/>
      <c r="Q27" s="6"/>
      <c r="R27" s="6"/>
      <c r="S27" s="6"/>
      <c r="T27" s="6"/>
      <c r="U27" s="6"/>
      <c r="V27" s="6"/>
      <c r="W27" s="6"/>
      <c r="X27" s="6"/>
      <c r="Y27" s="6"/>
      <c r="Z27" s="6"/>
      <c r="AE27" t="s">
        <v>374</v>
      </c>
      <c r="AG27" t="s">
        <v>494</v>
      </c>
    </row>
    <row r="28" spans="1:33" ht="15.75" customHeight="1" x14ac:dyDescent="0.2">
      <c r="A28" s="6"/>
      <c r="B28" s="6"/>
      <c r="C28" s="6"/>
      <c r="D28" s="6"/>
      <c r="E28" s="6"/>
      <c r="F28" s="6"/>
      <c r="G28" s="6"/>
      <c r="H28" s="6"/>
      <c r="I28" s="6"/>
      <c r="J28" s="6"/>
      <c r="K28" s="6"/>
      <c r="L28" s="6"/>
      <c r="M28" s="6"/>
      <c r="N28" s="6"/>
      <c r="O28" s="6"/>
      <c r="P28" s="6"/>
      <c r="Q28" s="6"/>
      <c r="R28" s="6"/>
      <c r="S28" s="6"/>
      <c r="T28" s="6"/>
      <c r="U28" s="6"/>
      <c r="V28" s="6"/>
      <c r="W28" s="6"/>
      <c r="X28" s="6"/>
      <c r="Y28" s="6"/>
      <c r="Z28" s="6"/>
      <c r="AE28" s="10" t="s">
        <v>375</v>
      </c>
      <c r="AG28" t="s">
        <v>495</v>
      </c>
    </row>
    <row r="29" spans="1:33" ht="15.75" customHeight="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E29" s="10" t="s">
        <v>393</v>
      </c>
      <c r="AG29" t="s">
        <v>496</v>
      </c>
    </row>
    <row r="30" spans="1:33" ht="15.75" customHeigh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E30" s="10" t="s">
        <v>394</v>
      </c>
      <c r="AG30" t="s">
        <v>497</v>
      </c>
    </row>
    <row r="31" spans="1:33" ht="15.75" customHeight="1" x14ac:dyDescent="0.2">
      <c r="A31" s="6"/>
      <c r="B31" s="6"/>
      <c r="C31" s="6"/>
      <c r="D31" s="6"/>
      <c r="E31" s="6"/>
      <c r="F31" s="6"/>
      <c r="G31" s="6"/>
      <c r="H31" s="6"/>
      <c r="I31" s="6"/>
      <c r="J31" s="6"/>
      <c r="K31" s="6"/>
      <c r="L31" s="6"/>
      <c r="M31" s="6"/>
      <c r="N31" s="6"/>
      <c r="O31" s="6"/>
      <c r="P31" s="6"/>
      <c r="Q31" s="6"/>
      <c r="R31" s="6"/>
      <c r="S31" s="6"/>
      <c r="T31" s="6"/>
      <c r="U31" s="6"/>
      <c r="V31" s="6"/>
      <c r="W31" s="6"/>
      <c r="X31" s="6"/>
      <c r="Y31" s="6"/>
      <c r="Z31" s="6"/>
      <c r="AE31" s="10" t="s">
        <v>395</v>
      </c>
      <c r="AG31" s="12" t="s">
        <v>498</v>
      </c>
    </row>
    <row r="32" spans="1:33" ht="15.75" customHeight="1" x14ac:dyDescent="0.2">
      <c r="A32" s="6"/>
      <c r="B32" s="6"/>
      <c r="C32" s="6"/>
      <c r="D32" s="6"/>
      <c r="E32" s="6"/>
      <c r="F32" s="6"/>
      <c r="G32" s="6"/>
      <c r="H32" s="6"/>
      <c r="I32" s="6"/>
      <c r="J32" s="6"/>
      <c r="K32" s="6"/>
      <c r="L32" s="6"/>
      <c r="M32" s="6"/>
      <c r="N32" s="6"/>
      <c r="O32" s="6"/>
      <c r="P32" s="6"/>
      <c r="Q32" s="6"/>
      <c r="R32" s="6"/>
      <c r="S32" s="6"/>
      <c r="T32" s="6"/>
      <c r="U32" s="6"/>
      <c r="V32" s="6"/>
      <c r="W32" s="6"/>
      <c r="X32" s="6"/>
      <c r="Y32" s="6"/>
      <c r="Z32" s="6"/>
      <c r="AE32" s="10" t="s">
        <v>396</v>
      </c>
    </row>
    <row r="33" spans="1:31" ht="15.75" customHeight="1" x14ac:dyDescent="0.2">
      <c r="A33" s="6"/>
      <c r="B33" s="6"/>
      <c r="C33" s="6"/>
      <c r="D33" s="6"/>
      <c r="E33" s="6"/>
      <c r="F33" s="6"/>
      <c r="G33" s="6"/>
      <c r="H33" s="6"/>
      <c r="I33" s="6"/>
      <c r="J33" s="6"/>
      <c r="K33" s="6"/>
      <c r="L33" s="6"/>
      <c r="M33" s="6"/>
      <c r="N33" s="6"/>
      <c r="O33" s="6"/>
      <c r="P33" s="6"/>
      <c r="Q33" s="6"/>
      <c r="R33" s="6"/>
      <c r="S33" s="6"/>
      <c r="T33" s="6"/>
      <c r="U33" s="6"/>
      <c r="V33" s="6"/>
      <c r="W33" s="6"/>
      <c r="X33" s="6"/>
      <c r="Y33" s="6"/>
      <c r="Z33" s="6"/>
      <c r="AE33" s="10" t="s">
        <v>397</v>
      </c>
    </row>
    <row r="34" spans="1:31" ht="15.75" customHeight="1" x14ac:dyDescent="0.2">
      <c r="A34" s="6"/>
      <c r="B34" s="6"/>
      <c r="C34" s="6"/>
      <c r="D34" s="6"/>
      <c r="E34" s="6"/>
      <c r="F34" s="6"/>
      <c r="G34" s="6"/>
      <c r="H34" s="6"/>
      <c r="I34" s="6"/>
      <c r="J34" s="6"/>
      <c r="K34" s="6"/>
      <c r="L34" s="6"/>
      <c r="M34" s="6"/>
      <c r="N34" s="6"/>
      <c r="O34" s="6"/>
      <c r="P34" s="6"/>
      <c r="Q34" s="6"/>
      <c r="R34" s="6"/>
      <c r="S34" s="6"/>
      <c r="T34" s="6"/>
      <c r="U34" s="6"/>
      <c r="V34" s="6"/>
      <c r="W34" s="6"/>
      <c r="X34" s="6"/>
      <c r="Y34" s="6"/>
      <c r="Z34" s="6"/>
      <c r="AE34" s="10" t="s">
        <v>398</v>
      </c>
    </row>
    <row r="35" spans="1:31" ht="15.75" customHeight="1" x14ac:dyDescent="0.2">
      <c r="A35" s="6"/>
      <c r="B35" s="6"/>
      <c r="C35" s="6"/>
      <c r="D35" s="6"/>
      <c r="E35" s="6"/>
      <c r="F35" s="6"/>
      <c r="G35" s="6"/>
      <c r="H35" s="6"/>
      <c r="I35" s="6"/>
      <c r="J35" s="6"/>
      <c r="K35" s="6"/>
      <c r="L35" s="6"/>
      <c r="M35" s="6"/>
      <c r="N35" s="6"/>
      <c r="O35" s="6"/>
      <c r="P35" s="6"/>
      <c r="Q35" s="6"/>
      <c r="R35" s="6"/>
      <c r="S35" s="6"/>
      <c r="T35" s="6"/>
      <c r="U35" s="6"/>
      <c r="V35" s="6"/>
      <c r="W35" s="6"/>
      <c r="X35" s="6"/>
      <c r="Y35" s="6"/>
      <c r="Z35" s="6"/>
      <c r="AE35" s="10" t="s">
        <v>399</v>
      </c>
    </row>
    <row r="36" spans="1:31" ht="15.75" customHeight="1" x14ac:dyDescent="0.2">
      <c r="A36" s="6"/>
      <c r="B36" s="6"/>
      <c r="C36" s="6"/>
      <c r="D36" s="6"/>
      <c r="E36" s="6"/>
      <c r="F36" s="6"/>
      <c r="G36" s="6"/>
      <c r="H36" s="6"/>
      <c r="I36" s="6"/>
      <c r="J36" s="6"/>
      <c r="K36" s="6"/>
      <c r="L36" s="6"/>
      <c r="M36" s="6"/>
      <c r="N36" s="6"/>
      <c r="O36" s="6"/>
      <c r="P36" s="6"/>
      <c r="Q36" s="6"/>
      <c r="R36" s="6"/>
      <c r="S36" s="6"/>
      <c r="T36" s="6"/>
      <c r="U36" s="6"/>
      <c r="V36" s="6"/>
      <c r="W36" s="6"/>
      <c r="X36" s="6"/>
      <c r="Y36" s="6"/>
      <c r="Z36" s="6"/>
      <c r="AE36" s="10" t="s">
        <v>400</v>
      </c>
    </row>
    <row r="37" spans="1:31" ht="15.75" customHeight="1" x14ac:dyDescent="0.2">
      <c r="A37" s="6"/>
      <c r="B37" s="6"/>
      <c r="C37" s="6"/>
      <c r="D37" s="6"/>
      <c r="E37" s="6"/>
      <c r="F37" s="6"/>
      <c r="G37" s="6"/>
      <c r="H37" s="6"/>
      <c r="I37" s="6"/>
      <c r="J37" s="6"/>
      <c r="K37" s="6"/>
      <c r="L37" s="6"/>
      <c r="M37" s="6"/>
      <c r="N37" s="6"/>
      <c r="O37" s="6"/>
      <c r="P37" s="6"/>
      <c r="Q37" s="6"/>
      <c r="R37" s="6"/>
      <c r="S37" s="6"/>
      <c r="T37" s="6"/>
      <c r="U37" s="6"/>
      <c r="V37" s="6"/>
      <c r="W37" s="6"/>
      <c r="X37" s="6"/>
      <c r="Y37" s="6"/>
      <c r="Z37" s="6"/>
      <c r="AE37" s="10" t="s">
        <v>401</v>
      </c>
    </row>
    <row r="38" spans="1:31" ht="15.75" customHeight="1" x14ac:dyDescent="0.2">
      <c r="A38" s="6"/>
      <c r="B38" s="6"/>
      <c r="C38" s="6"/>
      <c r="D38" s="6"/>
      <c r="E38" s="6"/>
      <c r="F38" s="6"/>
      <c r="G38" s="6"/>
      <c r="H38" s="6"/>
      <c r="I38" s="6"/>
      <c r="J38" s="6"/>
      <c r="K38" s="6"/>
      <c r="L38" s="6"/>
      <c r="M38" s="6"/>
      <c r="N38" s="6"/>
      <c r="O38" s="6"/>
      <c r="P38" s="6"/>
      <c r="Q38" s="6"/>
      <c r="R38" s="6"/>
      <c r="S38" s="6"/>
      <c r="T38" s="6"/>
      <c r="U38" s="6"/>
      <c r="V38" s="6"/>
      <c r="W38" s="6"/>
      <c r="X38" s="6"/>
      <c r="Y38" s="6"/>
      <c r="Z38" s="6"/>
      <c r="AE38" s="10" t="s">
        <v>402</v>
      </c>
    </row>
    <row r="39" spans="1:31" ht="15.75" customHeight="1" x14ac:dyDescent="0.2">
      <c r="A39" s="6"/>
      <c r="B39" s="6"/>
      <c r="C39" s="6"/>
      <c r="D39" s="6"/>
      <c r="E39" s="6"/>
      <c r="F39" s="6"/>
      <c r="G39" s="6"/>
      <c r="H39" s="6"/>
      <c r="I39" s="6"/>
      <c r="J39" s="6"/>
      <c r="K39" s="6"/>
      <c r="L39" s="6"/>
      <c r="M39" s="6"/>
      <c r="N39" s="6"/>
      <c r="O39" s="6"/>
      <c r="P39" s="6"/>
      <c r="Q39" s="6"/>
      <c r="R39" s="6"/>
      <c r="S39" s="6"/>
      <c r="T39" s="6"/>
      <c r="U39" s="6"/>
      <c r="V39" s="6"/>
      <c r="W39" s="6"/>
      <c r="X39" s="6"/>
      <c r="Y39" s="6"/>
      <c r="Z39" s="6"/>
      <c r="AE39" s="10" t="s">
        <v>403</v>
      </c>
    </row>
    <row r="40" spans="1:31" ht="15.75" customHeight="1" x14ac:dyDescent="0.2">
      <c r="A40" s="6"/>
      <c r="B40" s="6"/>
      <c r="C40" s="6"/>
      <c r="D40" s="6"/>
      <c r="E40" s="6"/>
      <c r="F40" s="6"/>
      <c r="G40" s="6"/>
      <c r="H40" s="6"/>
      <c r="I40" s="6"/>
      <c r="J40" s="6"/>
      <c r="K40" s="6"/>
      <c r="L40" s="6"/>
      <c r="M40" s="6"/>
      <c r="N40" s="6"/>
      <c r="O40" s="6"/>
      <c r="P40" s="6"/>
      <c r="Q40" s="6"/>
      <c r="R40" s="6"/>
      <c r="S40" s="6"/>
      <c r="T40" s="6"/>
      <c r="U40" s="6"/>
      <c r="V40" s="6"/>
      <c r="W40" s="6"/>
      <c r="X40" s="6"/>
      <c r="Y40" s="6"/>
      <c r="Z40" s="6"/>
      <c r="AE40" s="10" t="s">
        <v>404</v>
      </c>
    </row>
    <row r="41" spans="1:31" ht="15.75" customHeight="1" x14ac:dyDescent="0.2">
      <c r="A41" s="6"/>
      <c r="B41" s="6"/>
      <c r="C41" s="6"/>
      <c r="D41" s="6"/>
      <c r="E41" s="6"/>
      <c r="F41" s="6"/>
      <c r="G41" s="6"/>
      <c r="H41" s="6"/>
      <c r="I41" s="6"/>
      <c r="J41" s="6"/>
      <c r="K41" s="6"/>
      <c r="L41" s="6"/>
      <c r="M41" s="6"/>
      <c r="N41" s="6"/>
      <c r="O41" s="6"/>
      <c r="P41" s="6"/>
      <c r="Q41" s="6"/>
      <c r="R41" s="6"/>
      <c r="S41" s="6"/>
      <c r="T41" s="6"/>
      <c r="U41" s="6"/>
      <c r="V41" s="6"/>
      <c r="W41" s="6"/>
      <c r="X41" s="6"/>
      <c r="Y41" s="6"/>
      <c r="Z41" s="6"/>
      <c r="AE41" s="10" t="s">
        <v>405</v>
      </c>
    </row>
    <row r="42" spans="1:31" ht="15.75" customHeight="1" x14ac:dyDescent="0.2">
      <c r="A42" s="6"/>
      <c r="B42" s="6"/>
      <c r="C42" s="6"/>
      <c r="D42" s="6"/>
      <c r="E42" s="6"/>
      <c r="F42" s="6"/>
      <c r="G42" s="6"/>
      <c r="H42" s="6"/>
      <c r="I42" s="6"/>
      <c r="J42" s="6"/>
      <c r="K42" s="6"/>
      <c r="L42" s="6"/>
      <c r="M42" s="6"/>
      <c r="N42" s="6"/>
      <c r="O42" s="6"/>
      <c r="P42" s="6"/>
      <c r="Q42" s="6"/>
      <c r="R42" s="6"/>
      <c r="S42" s="6"/>
      <c r="T42" s="6"/>
      <c r="U42" s="6"/>
      <c r="V42" s="6"/>
      <c r="W42" s="6"/>
      <c r="X42" s="6"/>
      <c r="Y42" s="6"/>
      <c r="Z42" s="6"/>
      <c r="AE42" s="10" t="s">
        <v>406</v>
      </c>
    </row>
    <row r="43" spans="1:31" ht="15.75" customHeight="1" x14ac:dyDescent="0.2">
      <c r="A43" s="6"/>
      <c r="B43" s="6"/>
      <c r="C43" s="6"/>
      <c r="D43" s="6"/>
      <c r="E43" s="6"/>
      <c r="F43" s="6"/>
      <c r="G43" s="6"/>
      <c r="H43" s="6"/>
      <c r="I43" s="6"/>
      <c r="J43" s="6"/>
      <c r="K43" s="6"/>
      <c r="L43" s="6"/>
      <c r="M43" s="6"/>
      <c r="N43" s="6"/>
      <c r="O43" s="6"/>
      <c r="P43" s="6"/>
      <c r="Q43" s="6"/>
      <c r="R43" s="6"/>
      <c r="S43" s="6"/>
      <c r="T43" s="6"/>
      <c r="U43" s="6"/>
      <c r="V43" s="6"/>
      <c r="W43" s="6"/>
      <c r="X43" s="6"/>
      <c r="Y43" s="6"/>
      <c r="Z43" s="6"/>
      <c r="AE43" s="10" t="s">
        <v>407</v>
      </c>
    </row>
    <row r="44" spans="1:31" ht="15.75" customHeight="1" x14ac:dyDescent="0.2">
      <c r="A44" s="6"/>
      <c r="B44" s="6"/>
      <c r="C44" s="6"/>
      <c r="D44" s="6"/>
      <c r="E44" s="6"/>
      <c r="F44" s="6"/>
      <c r="G44" s="6"/>
      <c r="H44" s="6"/>
      <c r="I44" s="6"/>
      <c r="J44" s="6"/>
      <c r="K44" s="6"/>
      <c r="L44" s="6"/>
      <c r="M44" s="6"/>
      <c r="N44" s="6"/>
      <c r="O44" s="6"/>
      <c r="P44" s="6"/>
      <c r="Q44" s="6"/>
      <c r="R44" s="6"/>
      <c r="S44" s="6"/>
      <c r="T44" s="6"/>
      <c r="U44" s="6"/>
      <c r="V44" s="6"/>
      <c r="W44" s="6"/>
      <c r="X44" s="6"/>
      <c r="Y44" s="6"/>
      <c r="Z44" s="6"/>
      <c r="AE44" s="10" t="s">
        <v>408</v>
      </c>
    </row>
    <row r="45" spans="1:31" ht="15.75" customHeight="1" x14ac:dyDescent="0.2">
      <c r="A45" s="6"/>
      <c r="B45" s="6"/>
      <c r="C45" s="6"/>
      <c r="D45" s="6"/>
      <c r="E45" s="6"/>
      <c r="F45" s="6"/>
      <c r="G45" s="6"/>
      <c r="H45" s="6"/>
      <c r="I45" s="6"/>
      <c r="J45" s="6"/>
      <c r="K45" s="6"/>
      <c r="L45" s="6"/>
      <c r="M45" s="6"/>
      <c r="N45" s="6"/>
      <c r="O45" s="6"/>
      <c r="P45" s="6"/>
      <c r="Q45" s="6"/>
      <c r="R45" s="6"/>
      <c r="S45" s="6"/>
      <c r="T45" s="6"/>
      <c r="U45" s="6"/>
      <c r="V45" s="6"/>
      <c r="W45" s="6"/>
      <c r="X45" s="6"/>
      <c r="Y45" s="6"/>
      <c r="Z45" s="6"/>
      <c r="AE45" s="10" t="s">
        <v>409</v>
      </c>
    </row>
    <row r="46" spans="1:31" ht="15.75" customHeight="1" x14ac:dyDescent="0.2">
      <c r="A46" s="6"/>
      <c r="B46" s="6"/>
      <c r="C46" s="6"/>
      <c r="D46" s="6"/>
      <c r="E46" s="6"/>
      <c r="F46" s="6"/>
      <c r="G46" s="6"/>
      <c r="H46" s="6"/>
      <c r="I46" s="6"/>
      <c r="J46" s="6"/>
      <c r="K46" s="6"/>
      <c r="L46" s="6"/>
      <c r="M46" s="6"/>
      <c r="N46" s="6"/>
      <c r="O46" s="6"/>
      <c r="P46" s="6"/>
      <c r="Q46" s="6"/>
      <c r="R46" s="6"/>
      <c r="S46" s="6"/>
      <c r="T46" s="6"/>
      <c r="U46" s="6"/>
      <c r="V46" s="6"/>
      <c r="W46" s="6"/>
      <c r="X46" s="6"/>
      <c r="Y46" s="6"/>
      <c r="Z46" s="6"/>
      <c r="AE46" s="10" t="s">
        <v>410</v>
      </c>
    </row>
    <row r="47" spans="1:31" ht="15.75" customHeight="1" x14ac:dyDescent="0.2">
      <c r="A47" s="6"/>
      <c r="B47" s="6"/>
      <c r="C47" s="6"/>
      <c r="D47" s="6"/>
      <c r="E47" s="6"/>
      <c r="F47" s="6"/>
      <c r="G47" s="6"/>
      <c r="H47" s="6"/>
      <c r="I47" s="6"/>
      <c r="J47" s="6"/>
      <c r="K47" s="6"/>
      <c r="L47" s="6"/>
      <c r="M47" s="6"/>
      <c r="N47" s="6"/>
      <c r="O47" s="6"/>
      <c r="P47" s="6"/>
      <c r="Q47" s="6"/>
      <c r="R47" s="6"/>
      <c r="S47" s="6"/>
      <c r="T47" s="6"/>
      <c r="U47" s="6"/>
      <c r="V47" s="6"/>
      <c r="W47" s="6"/>
      <c r="X47" s="6"/>
      <c r="Y47" s="6"/>
      <c r="Z47" s="6"/>
      <c r="AE47" s="10" t="s">
        <v>411</v>
      </c>
    </row>
    <row r="48" spans="1:31" ht="15.75" customHeight="1" x14ac:dyDescent="0.2">
      <c r="A48" s="6"/>
      <c r="B48" s="6"/>
      <c r="C48" s="6"/>
      <c r="D48" s="6"/>
      <c r="E48" s="6"/>
      <c r="F48" s="6"/>
      <c r="G48" s="6"/>
      <c r="H48" s="6"/>
      <c r="I48" s="6"/>
      <c r="J48" s="6"/>
      <c r="K48" s="6"/>
      <c r="L48" s="6"/>
      <c r="M48" s="6"/>
      <c r="N48" s="6"/>
      <c r="O48" s="6"/>
      <c r="P48" s="6"/>
      <c r="Q48" s="6"/>
      <c r="R48" s="6"/>
      <c r="S48" s="6"/>
      <c r="T48" s="6"/>
      <c r="U48" s="6"/>
      <c r="V48" s="6"/>
      <c r="W48" s="6"/>
      <c r="X48" s="6"/>
      <c r="Y48" s="6"/>
      <c r="Z48" s="6"/>
      <c r="AE48" s="10" t="s">
        <v>412</v>
      </c>
    </row>
    <row r="49" spans="1:31" ht="15.75" customHeight="1" x14ac:dyDescent="0.2">
      <c r="A49" s="6"/>
      <c r="B49" s="6"/>
      <c r="C49" s="6"/>
      <c r="D49" s="6"/>
      <c r="E49" s="6"/>
      <c r="F49" s="6"/>
      <c r="G49" s="6"/>
      <c r="H49" s="6"/>
      <c r="I49" s="6"/>
      <c r="J49" s="6"/>
      <c r="K49" s="6"/>
      <c r="L49" s="6"/>
      <c r="M49" s="6"/>
      <c r="N49" s="6"/>
      <c r="O49" s="6"/>
      <c r="P49" s="6"/>
      <c r="Q49" s="6"/>
      <c r="R49" s="6"/>
      <c r="S49" s="6"/>
      <c r="T49" s="6"/>
      <c r="U49" s="6"/>
      <c r="V49" s="6"/>
      <c r="W49" s="6"/>
      <c r="X49" s="6"/>
      <c r="Y49" s="6"/>
      <c r="Z49" s="6"/>
      <c r="AE49" s="10" t="s">
        <v>413</v>
      </c>
    </row>
    <row r="50" spans="1:31" ht="15.75" customHeight="1" x14ac:dyDescent="0.2">
      <c r="A50" s="6"/>
      <c r="B50" s="6"/>
      <c r="C50" s="6"/>
      <c r="D50" s="6"/>
      <c r="E50" s="6"/>
      <c r="F50" s="6"/>
      <c r="G50" s="6"/>
      <c r="H50" s="6"/>
      <c r="I50" s="6"/>
      <c r="J50" s="6"/>
      <c r="K50" s="6"/>
      <c r="L50" s="6"/>
      <c r="M50" s="6"/>
      <c r="N50" s="6"/>
      <c r="O50" s="6"/>
      <c r="P50" s="6"/>
      <c r="Q50" s="6"/>
      <c r="R50" s="6"/>
      <c r="S50" s="6"/>
      <c r="T50" s="6"/>
      <c r="U50" s="6"/>
      <c r="V50" s="6"/>
      <c r="W50" s="6"/>
      <c r="X50" s="6"/>
      <c r="Y50" s="6"/>
      <c r="Z50" s="6"/>
      <c r="AE50" s="10" t="s">
        <v>407</v>
      </c>
    </row>
    <row r="51" spans="1:31" ht="15.75" customHeight="1" x14ac:dyDescent="0.2">
      <c r="A51" s="6"/>
      <c r="B51" s="6"/>
      <c r="C51" s="6"/>
      <c r="D51" s="6"/>
      <c r="E51" s="6"/>
      <c r="F51" s="6"/>
      <c r="G51" s="6"/>
      <c r="H51" s="6"/>
      <c r="I51" s="6"/>
      <c r="J51" s="6"/>
      <c r="K51" s="6"/>
      <c r="L51" s="6"/>
      <c r="M51" s="6"/>
      <c r="N51" s="6"/>
      <c r="O51" s="6"/>
      <c r="P51" s="6"/>
      <c r="Q51" s="6"/>
      <c r="R51" s="6"/>
      <c r="S51" s="6"/>
      <c r="T51" s="6"/>
      <c r="U51" s="6"/>
      <c r="V51" s="6"/>
      <c r="W51" s="6"/>
      <c r="X51" s="6"/>
      <c r="Y51" s="6"/>
      <c r="Z51" s="6"/>
      <c r="AE51" s="10" t="s">
        <v>413</v>
      </c>
    </row>
    <row r="52" spans="1:31" ht="15.75" customHeight="1" x14ac:dyDescent="0.2">
      <c r="A52" s="6"/>
      <c r="B52" s="6"/>
      <c r="C52" s="6"/>
      <c r="D52" s="6"/>
      <c r="E52" s="6"/>
      <c r="F52" s="6"/>
      <c r="G52" s="6"/>
      <c r="H52" s="6"/>
      <c r="I52" s="6"/>
      <c r="J52" s="6"/>
      <c r="K52" s="6"/>
      <c r="L52" s="6"/>
      <c r="M52" s="6"/>
      <c r="N52" s="6"/>
      <c r="O52" s="6"/>
      <c r="P52" s="6"/>
      <c r="Q52" s="6"/>
      <c r="R52" s="6"/>
      <c r="S52" s="6"/>
      <c r="T52" s="6"/>
      <c r="U52" s="6"/>
      <c r="V52" s="6"/>
      <c r="W52" s="6"/>
      <c r="X52" s="6"/>
      <c r="Y52" s="6"/>
      <c r="Z52" s="6"/>
      <c r="AE52" s="10" t="s">
        <v>414</v>
      </c>
    </row>
    <row r="53" spans="1:31" ht="15.75" customHeight="1" x14ac:dyDescent="0.2">
      <c r="A53" s="6"/>
      <c r="B53" s="6"/>
      <c r="C53" s="6"/>
      <c r="D53" s="6"/>
      <c r="E53" s="6"/>
      <c r="F53" s="6"/>
      <c r="G53" s="6"/>
      <c r="H53" s="6"/>
      <c r="I53" s="6"/>
      <c r="J53" s="6"/>
      <c r="K53" s="6"/>
      <c r="L53" s="6"/>
      <c r="M53" s="6"/>
      <c r="N53" s="6"/>
      <c r="O53" s="6"/>
      <c r="P53" s="6"/>
      <c r="Q53" s="6"/>
      <c r="R53" s="6"/>
      <c r="S53" s="6"/>
      <c r="T53" s="6"/>
      <c r="U53" s="6"/>
      <c r="V53" s="6"/>
      <c r="W53" s="6"/>
      <c r="X53" s="6"/>
      <c r="Y53" s="6"/>
      <c r="Z53" s="6"/>
      <c r="AE53" s="10" t="s">
        <v>415</v>
      </c>
    </row>
    <row r="54" spans="1:31" ht="15.75" customHeight="1" x14ac:dyDescent="0.2">
      <c r="A54" s="6"/>
      <c r="B54" s="6"/>
      <c r="C54" s="6"/>
      <c r="D54" s="6"/>
      <c r="E54" s="6"/>
      <c r="F54" s="6"/>
      <c r="G54" s="6"/>
      <c r="H54" s="6"/>
      <c r="I54" s="6"/>
      <c r="J54" s="6"/>
      <c r="K54" s="6"/>
      <c r="L54" s="6"/>
      <c r="M54" s="6"/>
      <c r="N54" s="6"/>
      <c r="O54" s="6"/>
      <c r="P54" s="6"/>
      <c r="Q54" s="6"/>
      <c r="R54" s="6"/>
      <c r="S54" s="6"/>
      <c r="T54" s="6"/>
      <c r="U54" s="6"/>
      <c r="V54" s="6"/>
      <c r="W54" s="6"/>
      <c r="X54" s="6"/>
      <c r="Y54" s="6"/>
      <c r="Z54" s="6"/>
      <c r="AE54" s="10" t="s">
        <v>416</v>
      </c>
    </row>
    <row r="55" spans="1:31" ht="15.75" customHeight="1" x14ac:dyDescent="0.2">
      <c r="A55" s="6"/>
      <c r="B55" s="6"/>
      <c r="C55" s="6"/>
      <c r="D55" s="6"/>
      <c r="E55" s="6"/>
      <c r="F55" s="6"/>
      <c r="G55" s="6"/>
      <c r="H55" s="6"/>
      <c r="I55" s="6"/>
      <c r="J55" s="6"/>
      <c r="K55" s="6"/>
      <c r="L55" s="6"/>
      <c r="M55" s="6"/>
      <c r="N55" s="6"/>
      <c r="O55" s="6"/>
      <c r="P55" s="6"/>
      <c r="Q55" s="6"/>
      <c r="R55" s="6"/>
      <c r="S55" s="6"/>
      <c r="T55" s="6"/>
      <c r="U55" s="6"/>
      <c r="V55" s="6"/>
      <c r="W55" s="6"/>
      <c r="X55" s="6"/>
      <c r="Y55" s="6"/>
      <c r="Z55" s="6"/>
      <c r="AE55" s="10" t="s">
        <v>417</v>
      </c>
    </row>
    <row r="56" spans="1:31" ht="15.75" customHeight="1" x14ac:dyDescent="0.2">
      <c r="A56" s="6"/>
      <c r="B56" s="6"/>
      <c r="C56" s="6"/>
      <c r="D56" s="6"/>
      <c r="E56" s="6"/>
      <c r="F56" s="6"/>
      <c r="G56" s="6"/>
      <c r="H56" s="6"/>
      <c r="I56" s="6"/>
      <c r="J56" s="6"/>
      <c r="K56" s="6"/>
      <c r="L56" s="6"/>
      <c r="M56" s="6"/>
      <c r="N56" s="6"/>
      <c r="O56" s="6"/>
      <c r="P56" s="6"/>
      <c r="Q56" s="6"/>
      <c r="R56" s="6"/>
      <c r="S56" s="6"/>
      <c r="T56" s="6"/>
      <c r="U56" s="6"/>
      <c r="V56" s="6"/>
      <c r="W56" s="6"/>
      <c r="X56" s="6"/>
      <c r="Y56" s="6"/>
      <c r="Z56" s="6"/>
      <c r="AE56" s="10" t="s">
        <v>418</v>
      </c>
    </row>
    <row r="57" spans="1:31" ht="15.75" customHeight="1" x14ac:dyDescent="0.2">
      <c r="A57" s="6"/>
      <c r="B57" s="6"/>
      <c r="C57" s="6"/>
      <c r="D57" s="6"/>
      <c r="E57" s="6"/>
      <c r="F57" s="6"/>
      <c r="G57" s="6"/>
      <c r="H57" s="6"/>
      <c r="I57" s="6"/>
      <c r="J57" s="6"/>
      <c r="K57" s="6"/>
      <c r="L57" s="6"/>
      <c r="M57" s="6"/>
      <c r="N57" s="6"/>
      <c r="O57" s="6"/>
      <c r="P57" s="6"/>
      <c r="Q57" s="6"/>
      <c r="R57" s="6"/>
      <c r="S57" s="6"/>
      <c r="T57" s="6"/>
      <c r="U57" s="6"/>
      <c r="V57" s="6"/>
      <c r="W57" s="6"/>
      <c r="X57" s="6"/>
      <c r="Y57" s="6"/>
      <c r="Z57" s="6"/>
      <c r="AE57" s="10" t="s">
        <v>419</v>
      </c>
    </row>
    <row r="58" spans="1:31" ht="15.75" customHeight="1" x14ac:dyDescent="0.2">
      <c r="A58" s="6"/>
      <c r="B58" s="6"/>
      <c r="C58" s="6"/>
      <c r="D58" s="6"/>
      <c r="E58" s="6"/>
      <c r="F58" s="6"/>
      <c r="G58" s="6"/>
      <c r="H58" s="6"/>
      <c r="I58" s="6"/>
      <c r="J58" s="6"/>
      <c r="K58" s="6"/>
      <c r="L58" s="6"/>
      <c r="M58" s="6"/>
      <c r="N58" s="6"/>
      <c r="O58" s="6"/>
      <c r="P58" s="6"/>
      <c r="Q58" s="6"/>
      <c r="R58" s="6"/>
      <c r="S58" s="6"/>
      <c r="T58" s="6"/>
      <c r="U58" s="6"/>
      <c r="V58" s="6"/>
      <c r="W58" s="6"/>
      <c r="X58" s="6"/>
      <c r="Y58" s="6"/>
      <c r="Z58" s="6"/>
      <c r="AE58" s="10" t="s">
        <v>420</v>
      </c>
    </row>
    <row r="59" spans="1:31" ht="15.75" customHeight="1" x14ac:dyDescent="0.2">
      <c r="A59" s="6"/>
      <c r="B59" s="6"/>
      <c r="C59" s="6"/>
      <c r="D59" s="6"/>
      <c r="E59" s="6"/>
      <c r="F59" s="6"/>
      <c r="G59" s="6"/>
      <c r="H59" s="6"/>
      <c r="I59" s="6"/>
      <c r="J59" s="6"/>
      <c r="K59" s="6"/>
      <c r="L59" s="6"/>
      <c r="M59" s="6"/>
      <c r="N59" s="6"/>
      <c r="O59" s="6"/>
      <c r="P59" s="6"/>
      <c r="Q59" s="6"/>
      <c r="R59" s="6"/>
      <c r="S59" s="6"/>
      <c r="T59" s="6"/>
      <c r="U59" s="6"/>
      <c r="V59" s="6"/>
      <c r="W59" s="6"/>
      <c r="X59" s="6"/>
      <c r="Y59" s="6"/>
      <c r="Z59" s="6"/>
      <c r="AE59" s="10" t="s">
        <v>421</v>
      </c>
    </row>
    <row r="60" spans="1:31" ht="15.75" customHeight="1" x14ac:dyDescent="0.2">
      <c r="A60" s="6"/>
      <c r="B60" s="6"/>
      <c r="C60" s="6"/>
      <c r="D60" s="6"/>
      <c r="E60" s="6"/>
      <c r="F60" s="6"/>
      <c r="G60" s="6"/>
      <c r="H60" s="6"/>
      <c r="I60" s="6"/>
      <c r="J60" s="6"/>
      <c r="K60" s="6"/>
      <c r="L60" s="6"/>
      <c r="M60" s="6"/>
      <c r="N60" s="6"/>
      <c r="O60" s="6"/>
      <c r="P60" s="6"/>
      <c r="Q60" s="6"/>
      <c r="R60" s="6"/>
      <c r="S60" s="6"/>
      <c r="T60" s="6"/>
      <c r="U60" s="6"/>
      <c r="V60" s="6"/>
      <c r="W60" s="6"/>
      <c r="X60" s="6"/>
      <c r="Y60" s="6"/>
      <c r="Z60" s="6"/>
      <c r="AE60" s="10" t="s">
        <v>422</v>
      </c>
    </row>
    <row r="61" spans="1:31" ht="15.75" customHeight="1" x14ac:dyDescent="0.2">
      <c r="A61" s="6"/>
      <c r="B61" s="6"/>
      <c r="C61" s="6"/>
      <c r="D61" s="6"/>
      <c r="E61" s="6"/>
      <c r="F61" s="6"/>
      <c r="G61" s="6"/>
      <c r="H61" s="6"/>
      <c r="I61" s="6"/>
      <c r="J61" s="6"/>
      <c r="K61" s="6"/>
      <c r="L61" s="6"/>
      <c r="M61" s="6"/>
      <c r="N61" s="6"/>
      <c r="O61" s="6"/>
      <c r="P61" s="6"/>
      <c r="Q61" s="6"/>
      <c r="R61" s="6"/>
      <c r="S61" s="6"/>
      <c r="T61" s="6"/>
      <c r="U61" s="6"/>
      <c r="V61" s="6"/>
      <c r="W61" s="6"/>
      <c r="X61" s="6"/>
      <c r="Y61" s="6"/>
      <c r="Z61" s="6"/>
      <c r="AE61" s="10" t="s">
        <v>423</v>
      </c>
    </row>
    <row r="62" spans="1:31" ht="15.75" customHeight="1" x14ac:dyDescent="0.2">
      <c r="A62" s="6"/>
      <c r="B62" s="6"/>
      <c r="C62" s="6"/>
      <c r="D62" s="6"/>
      <c r="E62" s="6"/>
      <c r="F62" s="6"/>
      <c r="G62" s="6"/>
      <c r="H62" s="6"/>
      <c r="I62" s="6"/>
      <c r="J62" s="6"/>
      <c r="K62" s="6"/>
      <c r="L62" s="6"/>
      <c r="M62" s="6"/>
      <c r="N62" s="6"/>
      <c r="O62" s="6"/>
      <c r="P62" s="6"/>
      <c r="Q62" s="6"/>
      <c r="R62" s="6"/>
      <c r="S62" s="6"/>
      <c r="T62" s="6"/>
      <c r="U62" s="6"/>
      <c r="V62" s="6"/>
      <c r="W62" s="6"/>
      <c r="X62" s="6"/>
      <c r="Y62" s="6"/>
      <c r="Z62" s="6"/>
      <c r="AE62" s="10" t="s">
        <v>424</v>
      </c>
    </row>
    <row r="63" spans="1:31" ht="15.75" customHeight="1" x14ac:dyDescent="0.2">
      <c r="A63" s="6"/>
      <c r="B63" s="6"/>
      <c r="C63" s="6"/>
      <c r="D63" s="6"/>
      <c r="E63" s="6"/>
      <c r="F63" s="6"/>
      <c r="G63" s="6"/>
      <c r="H63" s="6"/>
      <c r="I63" s="6"/>
      <c r="J63" s="6"/>
      <c r="K63" s="6"/>
      <c r="L63" s="6"/>
      <c r="M63" s="6"/>
      <c r="N63" s="6"/>
      <c r="O63" s="6"/>
      <c r="P63" s="6"/>
      <c r="Q63" s="6"/>
      <c r="R63" s="6"/>
      <c r="S63" s="6"/>
      <c r="T63" s="6"/>
      <c r="U63" s="6"/>
      <c r="V63" s="6"/>
      <c r="W63" s="6"/>
      <c r="X63" s="6"/>
      <c r="Y63" s="6"/>
      <c r="Z63" s="6"/>
      <c r="AE63" s="10" t="s">
        <v>425</v>
      </c>
    </row>
    <row r="64" spans="1:31" ht="15.75" customHeight="1" x14ac:dyDescent="0.2">
      <c r="A64" s="6"/>
      <c r="B64" s="6"/>
      <c r="C64" s="6"/>
      <c r="D64" s="6"/>
      <c r="E64" s="6"/>
      <c r="F64" s="6"/>
      <c r="G64" s="6"/>
      <c r="H64" s="6"/>
      <c r="I64" s="6"/>
      <c r="J64" s="6"/>
      <c r="K64" s="6"/>
      <c r="L64" s="6"/>
      <c r="M64" s="6"/>
      <c r="N64" s="6"/>
      <c r="O64" s="6"/>
      <c r="P64" s="6"/>
      <c r="Q64" s="6"/>
      <c r="R64" s="6"/>
      <c r="S64" s="6"/>
      <c r="T64" s="6"/>
      <c r="U64" s="6"/>
      <c r="V64" s="6"/>
      <c r="W64" s="6"/>
      <c r="X64" s="6"/>
      <c r="Y64" s="6"/>
      <c r="Z64" s="6"/>
      <c r="AE64" s="10" t="s">
        <v>426</v>
      </c>
    </row>
    <row r="65" spans="1:31" ht="15.75" customHeight="1" x14ac:dyDescent="0.2">
      <c r="A65" s="6"/>
      <c r="B65" s="6"/>
      <c r="C65" s="6"/>
      <c r="D65" s="6"/>
      <c r="E65" s="6"/>
      <c r="F65" s="6"/>
      <c r="G65" s="6"/>
      <c r="H65" s="6"/>
      <c r="I65" s="6"/>
      <c r="J65" s="6"/>
      <c r="K65" s="6"/>
      <c r="L65" s="6"/>
      <c r="M65" s="6"/>
      <c r="N65" s="6"/>
      <c r="O65" s="6"/>
      <c r="P65" s="6"/>
      <c r="Q65" s="6"/>
      <c r="R65" s="6"/>
      <c r="S65" s="6"/>
      <c r="T65" s="6"/>
      <c r="U65" s="6"/>
      <c r="V65" s="6"/>
      <c r="W65" s="6"/>
      <c r="X65" s="6"/>
      <c r="Y65" s="6"/>
      <c r="Z65" s="6"/>
      <c r="AE65" s="10" t="s">
        <v>427</v>
      </c>
    </row>
    <row r="66" spans="1:31" ht="15.75" customHeight="1" x14ac:dyDescent="0.2">
      <c r="A66" s="6"/>
      <c r="B66" s="6"/>
      <c r="C66" s="6"/>
      <c r="D66" s="6"/>
      <c r="E66" s="6"/>
      <c r="F66" s="6"/>
      <c r="G66" s="6"/>
      <c r="H66" s="6"/>
      <c r="I66" s="6"/>
      <c r="J66" s="6"/>
      <c r="K66" s="6"/>
      <c r="L66" s="6"/>
      <c r="M66" s="6"/>
      <c r="N66" s="6"/>
      <c r="O66" s="6"/>
      <c r="P66" s="6"/>
      <c r="Q66" s="6"/>
      <c r="R66" s="6"/>
      <c r="S66" s="6"/>
      <c r="T66" s="6"/>
      <c r="U66" s="6"/>
      <c r="V66" s="6"/>
      <c r="W66" s="6"/>
      <c r="X66" s="6"/>
      <c r="Y66" s="6"/>
      <c r="Z66" s="6"/>
      <c r="AE66" s="10" t="s">
        <v>428</v>
      </c>
    </row>
    <row r="67" spans="1:31" ht="15.75" customHeight="1" x14ac:dyDescent="0.2">
      <c r="A67" s="6"/>
      <c r="B67" s="6"/>
      <c r="C67" s="6"/>
      <c r="D67" s="6"/>
      <c r="E67" s="6"/>
      <c r="F67" s="6"/>
      <c r="G67" s="6"/>
      <c r="H67" s="6"/>
      <c r="I67" s="6"/>
      <c r="J67" s="6"/>
      <c r="K67" s="6"/>
      <c r="L67" s="6"/>
      <c r="M67" s="6"/>
      <c r="N67" s="6"/>
      <c r="O67" s="6"/>
      <c r="P67" s="6"/>
      <c r="Q67" s="6"/>
      <c r="R67" s="6"/>
      <c r="S67" s="6"/>
      <c r="T67" s="6"/>
      <c r="U67" s="6"/>
      <c r="V67" s="6"/>
      <c r="W67" s="6"/>
      <c r="X67" s="6"/>
      <c r="Y67" s="6"/>
      <c r="Z67" s="6"/>
      <c r="AE67" s="10" t="s">
        <v>429</v>
      </c>
    </row>
    <row r="68" spans="1:31" ht="15.75" customHeight="1" x14ac:dyDescent="0.2">
      <c r="A68" s="6"/>
      <c r="B68" s="6"/>
      <c r="C68" s="6"/>
      <c r="D68" s="6"/>
      <c r="E68" s="6"/>
      <c r="F68" s="6"/>
      <c r="G68" s="6"/>
      <c r="H68" s="6"/>
      <c r="I68" s="6"/>
      <c r="J68" s="6"/>
      <c r="K68" s="6"/>
      <c r="L68" s="6"/>
      <c r="M68" s="6"/>
      <c r="N68" s="6"/>
      <c r="O68" s="6"/>
      <c r="P68" s="6"/>
      <c r="Q68" s="6"/>
      <c r="R68" s="6"/>
      <c r="S68" s="6"/>
      <c r="T68" s="6"/>
      <c r="U68" s="6"/>
      <c r="V68" s="6"/>
      <c r="W68" s="6"/>
      <c r="X68" s="6"/>
      <c r="Y68" s="6"/>
      <c r="Z68" s="6"/>
      <c r="AE68" s="10" t="s">
        <v>430</v>
      </c>
    </row>
    <row r="69" spans="1:31" ht="15.75" customHeight="1" x14ac:dyDescent="0.2">
      <c r="A69" s="6"/>
      <c r="B69" s="6"/>
      <c r="C69" s="6"/>
      <c r="D69" s="6"/>
      <c r="E69" s="6"/>
      <c r="F69" s="6"/>
      <c r="G69" s="6"/>
      <c r="H69" s="6"/>
      <c r="I69" s="6"/>
      <c r="J69" s="6"/>
      <c r="K69" s="6"/>
      <c r="L69" s="6"/>
      <c r="M69" s="6"/>
      <c r="N69" s="6"/>
      <c r="O69" s="6"/>
      <c r="P69" s="6"/>
      <c r="Q69" s="6"/>
      <c r="R69" s="6"/>
      <c r="S69" s="6"/>
      <c r="T69" s="6"/>
      <c r="U69" s="6"/>
      <c r="V69" s="6"/>
      <c r="W69" s="6"/>
      <c r="X69" s="6"/>
      <c r="Y69" s="6"/>
      <c r="Z69" s="6"/>
      <c r="AE69" s="10" t="s">
        <v>431</v>
      </c>
    </row>
    <row r="70" spans="1:31" ht="15.75" customHeight="1" x14ac:dyDescent="0.2">
      <c r="A70" s="6"/>
      <c r="B70" s="6"/>
      <c r="C70" s="6"/>
      <c r="D70" s="6"/>
      <c r="E70" s="6"/>
      <c r="F70" s="6"/>
      <c r="G70" s="6"/>
      <c r="H70" s="6"/>
      <c r="I70" s="6"/>
      <c r="J70" s="6"/>
      <c r="K70" s="6"/>
      <c r="L70" s="6"/>
      <c r="M70" s="6"/>
      <c r="N70" s="6"/>
      <c r="O70" s="6"/>
      <c r="P70" s="6"/>
      <c r="Q70" s="6"/>
      <c r="R70" s="6"/>
      <c r="S70" s="6"/>
      <c r="T70" s="6"/>
      <c r="U70" s="6"/>
      <c r="V70" s="6"/>
      <c r="W70" s="6"/>
      <c r="X70" s="6"/>
      <c r="Y70" s="6"/>
      <c r="Z70" s="6"/>
      <c r="AE70" s="10" t="s">
        <v>432</v>
      </c>
    </row>
    <row r="71" spans="1:31" ht="15.75" customHeight="1" x14ac:dyDescent="0.2">
      <c r="A71" s="6"/>
      <c r="B71" s="6"/>
      <c r="C71" s="6"/>
      <c r="D71" s="6"/>
      <c r="E71" s="6"/>
      <c r="F71" s="6"/>
      <c r="G71" s="6"/>
      <c r="H71" s="6"/>
      <c r="I71" s="6"/>
      <c r="J71" s="6"/>
      <c r="K71" s="6"/>
      <c r="L71" s="6"/>
      <c r="M71" s="6"/>
      <c r="N71" s="6"/>
      <c r="O71" s="6"/>
      <c r="P71" s="6"/>
      <c r="Q71" s="6"/>
      <c r="R71" s="6"/>
      <c r="S71" s="6"/>
      <c r="T71" s="6"/>
      <c r="U71" s="6"/>
      <c r="V71" s="6"/>
      <c r="W71" s="6"/>
      <c r="X71" s="6"/>
      <c r="Y71" s="6"/>
      <c r="Z71" s="6"/>
      <c r="AE71" s="10" t="s">
        <v>433</v>
      </c>
    </row>
    <row r="72" spans="1:31" ht="15.75" customHeight="1" x14ac:dyDescent="0.2">
      <c r="A72" s="6"/>
      <c r="B72" s="6"/>
      <c r="C72" s="6"/>
      <c r="D72" s="6"/>
      <c r="E72" s="6"/>
      <c r="F72" s="6"/>
      <c r="G72" s="6"/>
      <c r="H72" s="6"/>
      <c r="I72" s="6"/>
      <c r="J72" s="6"/>
      <c r="K72" s="6"/>
      <c r="L72" s="6"/>
      <c r="M72" s="6"/>
      <c r="N72" s="6"/>
      <c r="O72" s="6"/>
      <c r="P72" s="6"/>
      <c r="Q72" s="6"/>
      <c r="R72" s="6"/>
      <c r="S72" s="6"/>
      <c r="T72" s="6"/>
      <c r="U72" s="6"/>
      <c r="V72" s="6"/>
      <c r="W72" s="6"/>
      <c r="X72" s="6"/>
      <c r="Y72" s="6"/>
      <c r="Z72" s="6"/>
      <c r="AE72" s="10" t="s">
        <v>434</v>
      </c>
    </row>
    <row r="73" spans="1:31" ht="15.75" customHeight="1" x14ac:dyDescent="0.2">
      <c r="A73" s="6"/>
      <c r="B73" s="6"/>
      <c r="C73" s="6"/>
      <c r="D73" s="6"/>
      <c r="E73" s="6"/>
      <c r="F73" s="6"/>
      <c r="G73" s="6"/>
      <c r="H73" s="6"/>
      <c r="I73" s="6"/>
      <c r="J73" s="6"/>
      <c r="K73" s="6"/>
      <c r="L73" s="6"/>
      <c r="M73" s="6"/>
      <c r="N73" s="6"/>
      <c r="O73" s="6"/>
      <c r="P73" s="6"/>
      <c r="Q73" s="6"/>
      <c r="R73" s="6"/>
      <c r="S73" s="6"/>
      <c r="T73" s="6"/>
      <c r="U73" s="6"/>
      <c r="V73" s="6"/>
      <c r="W73" s="6"/>
      <c r="X73" s="6"/>
      <c r="Y73" s="6"/>
      <c r="Z73" s="6"/>
      <c r="AE73" s="10" t="s">
        <v>435</v>
      </c>
    </row>
    <row r="74" spans="1:31" ht="15.75" customHeight="1" x14ac:dyDescent="0.2">
      <c r="A74" s="6"/>
      <c r="B74" s="6"/>
      <c r="C74" s="6"/>
      <c r="D74" s="6"/>
      <c r="E74" s="6"/>
      <c r="F74" s="6"/>
      <c r="G74" s="6"/>
      <c r="H74" s="6"/>
      <c r="I74" s="6"/>
      <c r="J74" s="6"/>
      <c r="K74" s="6"/>
      <c r="L74" s="6"/>
      <c r="M74" s="6"/>
      <c r="N74" s="6"/>
      <c r="O74" s="6"/>
      <c r="P74" s="6"/>
      <c r="Q74" s="6"/>
      <c r="R74" s="6"/>
      <c r="S74" s="6"/>
      <c r="T74" s="6"/>
      <c r="U74" s="6"/>
      <c r="V74" s="6"/>
      <c r="W74" s="6"/>
      <c r="X74" s="6"/>
      <c r="Y74" s="6"/>
      <c r="Z74" s="6"/>
      <c r="AE74" s="10" t="s">
        <v>436</v>
      </c>
    </row>
    <row r="75" spans="1:31" ht="15.75" customHeight="1" x14ac:dyDescent="0.2">
      <c r="A75" s="6"/>
      <c r="B75" s="6"/>
      <c r="C75" s="6"/>
      <c r="D75" s="6"/>
      <c r="E75" s="6"/>
      <c r="F75" s="6"/>
      <c r="G75" s="6"/>
      <c r="H75" s="6"/>
      <c r="I75" s="6"/>
      <c r="J75" s="6"/>
      <c r="K75" s="6"/>
      <c r="L75" s="6"/>
      <c r="M75" s="6"/>
      <c r="N75" s="6"/>
      <c r="O75" s="6"/>
      <c r="P75" s="6"/>
      <c r="Q75" s="6"/>
      <c r="R75" s="6"/>
      <c r="S75" s="6"/>
      <c r="T75" s="6"/>
      <c r="U75" s="6"/>
      <c r="V75" s="6"/>
      <c r="W75" s="6"/>
      <c r="X75" s="6"/>
      <c r="Y75" s="6"/>
      <c r="Z75" s="6"/>
      <c r="AE75" s="10" t="s">
        <v>437</v>
      </c>
    </row>
    <row r="76" spans="1:31" ht="15.75" customHeight="1" x14ac:dyDescent="0.2">
      <c r="A76" s="6"/>
      <c r="B76" s="6"/>
      <c r="C76" s="6"/>
      <c r="D76" s="6"/>
      <c r="E76" s="6"/>
      <c r="F76" s="6"/>
      <c r="G76" s="6"/>
      <c r="H76" s="6"/>
      <c r="I76" s="6"/>
      <c r="J76" s="6"/>
      <c r="K76" s="6"/>
      <c r="L76" s="6"/>
      <c r="M76" s="6"/>
      <c r="N76" s="6"/>
      <c r="O76" s="6"/>
      <c r="P76" s="6"/>
      <c r="Q76" s="6"/>
      <c r="R76" s="6"/>
      <c r="S76" s="6"/>
      <c r="T76" s="6"/>
      <c r="U76" s="6"/>
      <c r="V76" s="6"/>
      <c r="W76" s="6"/>
      <c r="X76" s="6"/>
      <c r="Y76" s="6"/>
      <c r="Z76" s="6"/>
      <c r="AE76" s="10" t="s">
        <v>438</v>
      </c>
    </row>
    <row r="77" spans="1:31" ht="15.75" customHeight="1" x14ac:dyDescent="0.2">
      <c r="A77" s="6"/>
      <c r="B77" s="6"/>
      <c r="C77" s="6"/>
      <c r="D77" s="6"/>
      <c r="E77" s="6"/>
      <c r="F77" s="6"/>
      <c r="G77" s="6"/>
      <c r="H77" s="6"/>
      <c r="I77" s="6"/>
      <c r="J77" s="6"/>
      <c r="K77" s="6"/>
      <c r="L77" s="6"/>
      <c r="M77" s="6"/>
      <c r="N77" s="6"/>
      <c r="O77" s="6"/>
      <c r="P77" s="6"/>
      <c r="Q77" s="6"/>
      <c r="R77" s="6"/>
      <c r="S77" s="6"/>
      <c r="T77" s="6"/>
      <c r="U77" s="6"/>
      <c r="V77" s="6"/>
      <c r="W77" s="6"/>
      <c r="X77" s="6"/>
      <c r="Y77" s="6"/>
      <c r="Z77" s="6"/>
      <c r="AE77" s="10" t="s">
        <v>439</v>
      </c>
    </row>
    <row r="78" spans="1:31" ht="15.75" customHeight="1" x14ac:dyDescent="0.2">
      <c r="A78" s="6"/>
      <c r="B78" s="6"/>
      <c r="C78" s="6"/>
      <c r="D78" s="6"/>
      <c r="E78" s="6"/>
      <c r="F78" s="6"/>
      <c r="G78" s="6"/>
      <c r="H78" s="6"/>
      <c r="I78" s="6"/>
      <c r="J78" s="6"/>
      <c r="K78" s="6"/>
      <c r="L78" s="6"/>
      <c r="M78" s="6"/>
      <c r="N78" s="6"/>
      <c r="O78" s="6"/>
      <c r="P78" s="6"/>
      <c r="Q78" s="6"/>
      <c r="R78" s="6"/>
      <c r="S78" s="6"/>
      <c r="T78" s="6"/>
      <c r="U78" s="6"/>
      <c r="V78" s="6"/>
      <c r="W78" s="6"/>
      <c r="X78" s="6"/>
      <c r="Y78" s="6"/>
      <c r="Z78" s="6"/>
      <c r="AE78" s="10" t="s">
        <v>440</v>
      </c>
    </row>
    <row r="79" spans="1:31" ht="15.75" customHeight="1" x14ac:dyDescent="0.2">
      <c r="A79" s="6"/>
      <c r="B79" s="6"/>
      <c r="C79" s="6"/>
      <c r="D79" s="6"/>
      <c r="E79" s="6"/>
      <c r="F79" s="6"/>
      <c r="G79" s="6"/>
      <c r="H79" s="6"/>
      <c r="I79" s="6"/>
      <c r="J79" s="6"/>
      <c r="K79" s="6"/>
      <c r="L79" s="6"/>
      <c r="M79" s="6"/>
      <c r="N79" s="6"/>
      <c r="O79" s="6"/>
      <c r="P79" s="6"/>
      <c r="Q79" s="6"/>
      <c r="R79" s="6"/>
      <c r="S79" s="6"/>
      <c r="T79" s="6"/>
      <c r="U79" s="6"/>
      <c r="V79" s="6"/>
      <c r="W79" s="6"/>
      <c r="X79" s="6"/>
      <c r="Y79" s="6"/>
      <c r="Z79" s="6"/>
      <c r="AE79" s="10" t="s">
        <v>441</v>
      </c>
    </row>
    <row r="80" spans="1:31" ht="15.75" customHeight="1" x14ac:dyDescent="0.2">
      <c r="A80" s="6"/>
      <c r="B80" s="6"/>
      <c r="C80" s="6"/>
      <c r="D80" s="6"/>
      <c r="E80" s="6"/>
      <c r="F80" s="6"/>
      <c r="G80" s="6"/>
      <c r="H80" s="6"/>
      <c r="I80" s="6"/>
      <c r="J80" s="6"/>
      <c r="K80" s="6"/>
      <c r="L80" s="6"/>
      <c r="M80" s="6"/>
      <c r="N80" s="6"/>
      <c r="O80" s="6"/>
      <c r="P80" s="6"/>
      <c r="Q80" s="6"/>
      <c r="R80" s="6"/>
      <c r="S80" s="6"/>
      <c r="T80" s="6"/>
      <c r="U80" s="6"/>
      <c r="V80" s="6"/>
      <c r="W80" s="6"/>
      <c r="X80" s="6"/>
      <c r="Y80" s="6"/>
      <c r="Z80" s="6"/>
      <c r="AE80" s="10" t="s">
        <v>442</v>
      </c>
    </row>
    <row r="81" spans="1:31" ht="15.75" customHeight="1" x14ac:dyDescent="0.2">
      <c r="A81" s="6"/>
      <c r="B81" s="6"/>
      <c r="C81" s="6"/>
      <c r="D81" s="6"/>
      <c r="E81" s="6"/>
      <c r="F81" s="6"/>
      <c r="G81" s="6"/>
      <c r="H81" s="6"/>
      <c r="I81" s="6"/>
      <c r="J81" s="6"/>
      <c r="K81" s="6"/>
      <c r="L81" s="6"/>
      <c r="M81" s="6"/>
      <c r="N81" s="6"/>
      <c r="O81" s="6"/>
      <c r="P81" s="6"/>
      <c r="Q81" s="6"/>
      <c r="R81" s="6"/>
      <c r="S81" s="6"/>
      <c r="T81" s="6"/>
      <c r="U81" s="6"/>
      <c r="V81" s="6"/>
      <c r="W81" s="6"/>
      <c r="X81" s="6"/>
      <c r="Y81" s="6"/>
      <c r="Z81" s="6"/>
      <c r="AE81" s="10" t="s">
        <v>443</v>
      </c>
    </row>
    <row r="82" spans="1:31" ht="15.75" customHeight="1" x14ac:dyDescent="0.2">
      <c r="A82" s="6"/>
      <c r="B82" s="6"/>
      <c r="C82" s="6"/>
      <c r="D82" s="6"/>
      <c r="E82" s="6"/>
      <c r="F82" s="6"/>
      <c r="G82" s="6"/>
      <c r="H82" s="6"/>
      <c r="I82" s="6"/>
      <c r="J82" s="6"/>
      <c r="K82" s="6"/>
      <c r="L82" s="6"/>
      <c r="M82" s="6"/>
      <c r="N82" s="6"/>
      <c r="O82" s="6"/>
      <c r="P82" s="6"/>
      <c r="Q82" s="6"/>
      <c r="R82" s="6"/>
      <c r="S82" s="6"/>
      <c r="T82" s="6"/>
      <c r="U82" s="6"/>
      <c r="V82" s="6"/>
      <c r="W82" s="6"/>
      <c r="X82" s="6"/>
      <c r="Y82" s="6"/>
      <c r="Z82" s="6"/>
      <c r="AE82" s="10" t="s">
        <v>444</v>
      </c>
    </row>
    <row r="83" spans="1:31" ht="15.75" customHeight="1" x14ac:dyDescent="0.2">
      <c r="A83" s="6"/>
      <c r="B83" s="6"/>
      <c r="C83" s="6"/>
      <c r="D83" s="6"/>
      <c r="E83" s="6"/>
      <c r="F83" s="6"/>
      <c r="G83" s="6"/>
      <c r="H83" s="6"/>
      <c r="I83" s="6"/>
      <c r="J83" s="6"/>
      <c r="K83" s="6"/>
      <c r="L83" s="6"/>
      <c r="M83" s="6"/>
      <c r="N83" s="6"/>
      <c r="O83" s="6"/>
      <c r="P83" s="6"/>
      <c r="Q83" s="6"/>
      <c r="R83" s="6"/>
      <c r="S83" s="6"/>
      <c r="T83" s="6"/>
      <c r="U83" s="6"/>
      <c r="V83" s="6"/>
      <c r="W83" s="6"/>
      <c r="X83" s="6"/>
      <c r="Y83" s="6"/>
      <c r="Z83" s="6"/>
      <c r="AE83" s="10" t="s">
        <v>445</v>
      </c>
    </row>
    <row r="84" spans="1:31" ht="15.75" customHeight="1" x14ac:dyDescent="0.2">
      <c r="A84" s="6"/>
      <c r="B84" s="6"/>
      <c r="C84" s="6"/>
      <c r="D84" s="6"/>
      <c r="E84" s="6"/>
      <c r="F84" s="6"/>
      <c r="G84" s="6"/>
      <c r="H84" s="6"/>
      <c r="I84" s="6"/>
      <c r="J84" s="6"/>
      <c r="K84" s="6"/>
      <c r="L84" s="6"/>
      <c r="M84" s="6"/>
      <c r="N84" s="6"/>
      <c r="O84" s="6"/>
      <c r="P84" s="6"/>
      <c r="Q84" s="6"/>
      <c r="R84" s="6"/>
      <c r="S84" s="6"/>
      <c r="T84" s="6"/>
      <c r="U84" s="6"/>
      <c r="V84" s="6"/>
      <c r="W84" s="6"/>
      <c r="X84" s="6"/>
      <c r="Y84" s="6"/>
      <c r="Z84" s="6"/>
      <c r="AE84" s="10" t="s">
        <v>446</v>
      </c>
    </row>
    <row r="85" spans="1:31" ht="15.75" customHeight="1" x14ac:dyDescent="0.2">
      <c r="A85" s="6"/>
      <c r="B85" s="6"/>
      <c r="C85" s="6"/>
      <c r="D85" s="6"/>
      <c r="E85" s="6"/>
      <c r="F85" s="6"/>
      <c r="G85" s="6"/>
      <c r="H85" s="6"/>
      <c r="I85" s="6"/>
      <c r="J85" s="6"/>
      <c r="K85" s="6"/>
      <c r="L85" s="6"/>
      <c r="M85" s="6"/>
      <c r="N85" s="6"/>
      <c r="O85" s="6"/>
      <c r="P85" s="6"/>
      <c r="Q85" s="6"/>
      <c r="R85" s="6"/>
      <c r="S85" s="6"/>
      <c r="T85" s="6"/>
      <c r="U85" s="6"/>
      <c r="V85" s="6"/>
      <c r="W85" s="6"/>
      <c r="X85" s="6"/>
      <c r="Y85" s="6"/>
      <c r="Z85" s="6"/>
      <c r="AE85" s="10" t="s">
        <v>447</v>
      </c>
    </row>
    <row r="86" spans="1:31" ht="15.75" customHeight="1" x14ac:dyDescent="0.2">
      <c r="A86" s="6"/>
      <c r="B86" s="6"/>
      <c r="C86" s="6"/>
      <c r="D86" s="6"/>
      <c r="E86" s="6"/>
      <c r="F86" s="6"/>
      <c r="G86" s="6"/>
      <c r="H86" s="6"/>
      <c r="I86" s="6"/>
      <c r="J86" s="6"/>
      <c r="K86" s="6"/>
      <c r="L86" s="6"/>
      <c r="M86" s="6"/>
      <c r="N86" s="6"/>
      <c r="O86" s="6"/>
      <c r="P86" s="6"/>
      <c r="Q86" s="6"/>
      <c r="R86" s="6"/>
      <c r="S86" s="6"/>
      <c r="T86" s="6"/>
      <c r="U86" s="6"/>
      <c r="V86" s="6"/>
      <c r="W86" s="6"/>
      <c r="X86" s="6"/>
      <c r="Y86" s="6"/>
      <c r="Z86" s="6"/>
      <c r="AE86" s="10" t="s">
        <v>448</v>
      </c>
    </row>
    <row r="87" spans="1:31" ht="15.75" customHeight="1" x14ac:dyDescent="0.2">
      <c r="A87" s="6"/>
      <c r="B87" s="6"/>
      <c r="C87" s="6"/>
      <c r="D87" s="6"/>
      <c r="E87" s="6"/>
      <c r="F87" s="6"/>
      <c r="G87" s="6"/>
      <c r="H87" s="6"/>
      <c r="I87" s="6"/>
      <c r="J87" s="6"/>
      <c r="K87" s="6"/>
      <c r="L87" s="6"/>
      <c r="M87" s="6"/>
      <c r="N87" s="6"/>
      <c r="O87" s="6"/>
      <c r="P87" s="6"/>
      <c r="Q87" s="6"/>
      <c r="R87" s="6"/>
      <c r="S87" s="6"/>
      <c r="T87" s="6"/>
      <c r="U87" s="6"/>
      <c r="V87" s="6"/>
      <c r="W87" s="6"/>
      <c r="X87" s="6"/>
      <c r="Y87" s="6"/>
      <c r="Z87" s="6"/>
      <c r="AE87" s="10" t="s">
        <v>449</v>
      </c>
    </row>
    <row r="88" spans="1:31" ht="15.75" customHeight="1" x14ac:dyDescent="0.2">
      <c r="A88" s="6"/>
      <c r="B88" s="6"/>
      <c r="C88" s="6"/>
      <c r="D88" s="6"/>
      <c r="E88" s="6"/>
      <c r="F88" s="6"/>
      <c r="G88" s="6"/>
      <c r="H88" s="6"/>
      <c r="I88" s="6"/>
      <c r="J88" s="6"/>
      <c r="K88" s="6"/>
      <c r="L88" s="6"/>
      <c r="M88" s="6"/>
      <c r="N88" s="6"/>
      <c r="O88" s="6"/>
      <c r="P88" s="6"/>
      <c r="Q88" s="6"/>
      <c r="R88" s="6"/>
      <c r="S88" s="6"/>
      <c r="T88" s="6"/>
      <c r="U88" s="6"/>
      <c r="V88" s="6"/>
      <c r="W88" s="6"/>
      <c r="X88" s="6"/>
      <c r="Y88" s="6"/>
      <c r="Z88" s="6"/>
      <c r="AE88" s="10" t="s">
        <v>450</v>
      </c>
    </row>
    <row r="89" spans="1:31" ht="15.75" customHeight="1" x14ac:dyDescent="0.2">
      <c r="A89" s="6"/>
      <c r="B89" s="6"/>
      <c r="C89" s="6"/>
      <c r="D89" s="6"/>
      <c r="E89" s="6"/>
      <c r="F89" s="6"/>
      <c r="G89" s="6"/>
      <c r="H89" s="6"/>
      <c r="I89" s="6"/>
      <c r="J89" s="6"/>
      <c r="K89" s="6"/>
      <c r="L89" s="6"/>
      <c r="M89" s="6"/>
      <c r="N89" s="6"/>
      <c r="O89" s="6"/>
      <c r="P89" s="6"/>
      <c r="Q89" s="6"/>
      <c r="R89" s="6"/>
      <c r="S89" s="6"/>
      <c r="T89" s="6"/>
      <c r="U89" s="6"/>
      <c r="V89" s="6"/>
      <c r="W89" s="6"/>
      <c r="X89" s="6"/>
      <c r="Y89" s="6"/>
      <c r="Z89" s="6"/>
      <c r="AE89" s="10" t="s">
        <v>451</v>
      </c>
    </row>
    <row r="90" spans="1:31" ht="15.75" customHeight="1" x14ac:dyDescent="0.2">
      <c r="A90" s="6"/>
      <c r="B90" s="6"/>
      <c r="C90" s="6"/>
      <c r="D90" s="6"/>
      <c r="E90" s="6"/>
      <c r="F90" s="6"/>
      <c r="G90" s="6"/>
      <c r="H90" s="6"/>
      <c r="I90" s="6"/>
      <c r="J90" s="6"/>
      <c r="K90" s="6"/>
      <c r="L90" s="6"/>
      <c r="M90" s="6"/>
      <c r="N90" s="6"/>
      <c r="O90" s="6"/>
      <c r="P90" s="6"/>
      <c r="Q90" s="6"/>
      <c r="R90" s="6"/>
      <c r="S90" s="6"/>
      <c r="T90" s="6"/>
      <c r="U90" s="6"/>
      <c r="V90" s="6"/>
      <c r="W90" s="6"/>
      <c r="X90" s="6"/>
      <c r="Y90" s="6"/>
      <c r="Z90" s="6"/>
      <c r="AE90" s="10" t="s">
        <v>447</v>
      </c>
    </row>
    <row r="91" spans="1:31" ht="15.75" customHeight="1" x14ac:dyDescent="0.2">
      <c r="A91" s="6"/>
      <c r="B91" s="6"/>
      <c r="C91" s="6"/>
      <c r="D91" s="6"/>
      <c r="E91" s="6"/>
      <c r="F91" s="6"/>
      <c r="G91" s="6"/>
      <c r="H91" s="6"/>
      <c r="I91" s="6"/>
      <c r="J91" s="6"/>
      <c r="K91" s="6"/>
      <c r="L91" s="6"/>
      <c r="M91" s="6"/>
      <c r="N91" s="6"/>
      <c r="O91" s="6"/>
      <c r="P91" s="6"/>
      <c r="Q91" s="6"/>
      <c r="R91" s="6"/>
      <c r="S91" s="6"/>
      <c r="T91" s="6"/>
      <c r="U91" s="6"/>
      <c r="V91" s="6"/>
      <c r="W91" s="6"/>
      <c r="X91" s="6"/>
      <c r="Y91" s="6"/>
      <c r="Z91" s="6"/>
      <c r="AE91" s="10" t="s">
        <v>452</v>
      </c>
    </row>
    <row r="92" spans="1:31" ht="15.75" customHeight="1" x14ac:dyDescent="0.2">
      <c r="A92" s="6"/>
      <c r="B92" s="6"/>
      <c r="C92" s="6"/>
      <c r="D92" s="6"/>
      <c r="E92" s="6"/>
      <c r="F92" s="6"/>
      <c r="G92" s="6"/>
      <c r="H92" s="6"/>
      <c r="I92" s="6"/>
      <c r="J92" s="6"/>
      <c r="K92" s="6"/>
      <c r="L92" s="6"/>
      <c r="M92" s="6"/>
      <c r="N92" s="6"/>
      <c r="O92" s="6"/>
      <c r="P92" s="6"/>
      <c r="Q92" s="6"/>
      <c r="R92" s="6"/>
      <c r="S92" s="6"/>
      <c r="T92" s="6"/>
      <c r="U92" s="6"/>
      <c r="V92" s="6"/>
      <c r="W92" s="6"/>
      <c r="X92" s="6"/>
      <c r="Y92" s="6"/>
      <c r="Z92" s="6"/>
      <c r="AE92" s="10" t="s">
        <v>453</v>
      </c>
    </row>
    <row r="93" spans="1:31" ht="15.75" customHeight="1" x14ac:dyDescent="0.2">
      <c r="A93" s="6"/>
      <c r="B93" s="6"/>
      <c r="C93" s="6"/>
      <c r="D93" s="6"/>
      <c r="E93" s="6"/>
      <c r="F93" s="6"/>
      <c r="G93" s="6"/>
      <c r="H93" s="6"/>
      <c r="I93" s="6"/>
      <c r="J93" s="6"/>
      <c r="K93" s="6"/>
      <c r="L93" s="6"/>
      <c r="M93" s="6"/>
      <c r="N93" s="6"/>
      <c r="O93" s="6"/>
      <c r="P93" s="6"/>
      <c r="Q93" s="6"/>
      <c r="R93" s="6"/>
      <c r="S93" s="6"/>
      <c r="T93" s="6"/>
      <c r="U93" s="6"/>
      <c r="V93" s="6"/>
      <c r="W93" s="6"/>
      <c r="X93" s="6"/>
      <c r="Y93" s="6"/>
      <c r="Z93" s="6"/>
      <c r="AE93" s="10" t="s">
        <v>454</v>
      </c>
    </row>
    <row r="94" spans="1:31" ht="15.75" customHeight="1" x14ac:dyDescent="0.2">
      <c r="A94" s="6"/>
      <c r="B94" s="6"/>
      <c r="C94" s="6"/>
      <c r="D94" s="6"/>
      <c r="E94" s="6"/>
      <c r="F94" s="6"/>
      <c r="G94" s="6"/>
      <c r="H94" s="6"/>
      <c r="I94" s="6"/>
      <c r="J94" s="6"/>
      <c r="K94" s="6"/>
      <c r="L94" s="6"/>
      <c r="M94" s="6"/>
      <c r="N94" s="6"/>
      <c r="O94" s="6"/>
      <c r="P94" s="6"/>
      <c r="Q94" s="6"/>
      <c r="R94" s="6"/>
      <c r="S94" s="6"/>
      <c r="T94" s="6"/>
      <c r="U94" s="6"/>
      <c r="V94" s="6"/>
      <c r="W94" s="6"/>
      <c r="X94" s="6"/>
      <c r="Y94" s="6"/>
      <c r="Z94" s="6"/>
      <c r="AE94" s="10" t="s">
        <v>455</v>
      </c>
    </row>
    <row r="95" spans="1:31" ht="15.75" customHeight="1" x14ac:dyDescent="0.2">
      <c r="A95" s="6"/>
      <c r="B95" s="6"/>
      <c r="C95" s="6"/>
      <c r="D95" s="6"/>
      <c r="E95" s="6"/>
      <c r="F95" s="6"/>
      <c r="G95" s="6"/>
      <c r="H95" s="6"/>
      <c r="I95" s="6"/>
      <c r="J95" s="6"/>
      <c r="K95" s="6"/>
      <c r="L95" s="6"/>
      <c r="M95" s="6"/>
      <c r="N95" s="6"/>
      <c r="O95" s="6"/>
      <c r="P95" s="6"/>
      <c r="Q95" s="6"/>
      <c r="R95" s="6"/>
      <c r="S95" s="6"/>
      <c r="T95" s="6"/>
      <c r="U95" s="6"/>
      <c r="V95" s="6"/>
      <c r="W95" s="6"/>
      <c r="X95" s="6"/>
      <c r="Y95" s="6"/>
      <c r="Z95" s="6"/>
      <c r="AE95" s="10" t="s">
        <v>456</v>
      </c>
    </row>
    <row r="96" spans="1:31" ht="15.75" customHeight="1" x14ac:dyDescent="0.2">
      <c r="A96" s="6"/>
      <c r="B96" s="6"/>
      <c r="C96" s="6"/>
      <c r="D96" s="6"/>
      <c r="E96" s="6"/>
      <c r="F96" s="6"/>
      <c r="G96" s="6"/>
      <c r="H96" s="6"/>
      <c r="I96" s="6"/>
      <c r="J96" s="6"/>
      <c r="K96" s="6"/>
      <c r="L96" s="6"/>
      <c r="M96" s="6"/>
      <c r="N96" s="6"/>
      <c r="O96" s="6"/>
      <c r="P96" s="6"/>
      <c r="Q96" s="6"/>
      <c r="R96" s="6"/>
      <c r="S96" s="6"/>
      <c r="T96" s="6"/>
      <c r="U96" s="6"/>
      <c r="V96" s="6"/>
      <c r="W96" s="6"/>
      <c r="X96" s="6"/>
      <c r="Y96" s="6"/>
      <c r="Z96" s="6"/>
      <c r="AE96" s="10" t="s">
        <v>457</v>
      </c>
    </row>
    <row r="97" spans="1:31" ht="15.75" customHeight="1" x14ac:dyDescent="0.2">
      <c r="A97" s="6"/>
      <c r="B97" s="6"/>
      <c r="C97" s="6"/>
      <c r="D97" s="6"/>
      <c r="E97" s="6"/>
      <c r="F97" s="6"/>
      <c r="G97" s="6"/>
      <c r="H97" s="6"/>
      <c r="I97" s="6"/>
      <c r="J97" s="6"/>
      <c r="K97" s="6"/>
      <c r="L97" s="6"/>
      <c r="M97" s="6"/>
      <c r="N97" s="6"/>
      <c r="O97" s="6"/>
      <c r="P97" s="6"/>
      <c r="Q97" s="6"/>
      <c r="R97" s="6"/>
      <c r="S97" s="6"/>
      <c r="T97" s="6"/>
      <c r="U97" s="6"/>
      <c r="V97" s="6"/>
      <c r="W97" s="6"/>
      <c r="X97" s="6"/>
      <c r="Y97" s="6"/>
      <c r="Z97" s="6"/>
      <c r="AE97" s="10" t="s">
        <v>458</v>
      </c>
    </row>
    <row r="98" spans="1:31" ht="15.75" customHeight="1" x14ac:dyDescent="0.2">
      <c r="A98" s="6"/>
      <c r="B98" s="6"/>
      <c r="C98" s="6"/>
      <c r="D98" s="6"/>
      <c r="E98" s="6"/>
      <c r="F98" s="6"/>
      <c r="G98" s="6"/>
      <c r="H98" s="6"/>
      <c r="I98" s="6"/>
      <c r="J98" s="6"/>
      <c r="K98" s="6"/>
      <c r="L98" s="6"/>
      <c r="M98" s="6"/>
      <c r="N98" s="6"/>
      <c r="O98" s="6"/>
      <c r="P98" s="6"/>
      <c r="Q98" s="6"/>
      <c r="R98" s="6"/>
      <c r="S98" s="6"/>
      <c r="T98" s="6"/>
      <c r="U98" s="6"/>
      <c r="V98" s="6"/>
      <c r="W98" s="6"/>
      <c r="X98" s="6"/>
      <c r="Y98" s="6"/>
      <c r="Z98" s="6"/>
      <c r="AE98" s="10" t="s">
        <v>459</v>
      </c>
    </row>
    <row r="99" spans="1:31" ht="15.75" customHeight="1" x14ac:dyDescent="0.2">
      <c r="A99" s="6"/>
      <c r="B99" s="6"/>
      <c r="C99" s="6"/>
      <c r="D99" s="6"/>
      <c r="E99" s="6"/>
      <c r="F99" s="6"/>
      <c r="G99" s="6"/>
      <c r="H99" s="6"/>
      <c r="I99" s="6"/>
      <c r="J99" s="6"/>
      <c r="K99" s="6"/>
      <c r="L99" s="6"/>
      <c r="M99" s="6"/>
      <c r="N99" s="6"/>
      <c r="O99" s="6"/>
      <c r="P99" s="6"/>
      <c r="Q99" s="6"/>
      <c r="R99" s="6"/>
      <c r="S99" s="6"/>
      <c r="T99" s="6"/>
      <c r="U99" s="6"/>
      <c r="V99" s="6"/>
      <c r="W99" s="6"/>
      <c r="X99" s="6"/>
      <c r="Y99" s="6"/>
      <c r="Z99" s="6"/>
      <c r="AE99" s="10" t="s">
        <v>460</v>
      </c>
    </row>
    <row r="100" spans="1:31" ht="15.75" customHeight="1" x14ac:dyDescent="0.2">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E100" s="10" t="s">
        <v>461</v>
      </c>
    </row>
    <row r="101" spans="1:31" ht="15.75" customHeight="1" x14ac:dyDescent="0.2">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E101" s="10" t="s">
        <v>462</v>
      </c>
    </row>
    <row r="102" spans="1:31" ht="15.75" customHeight="1" x14ac:dyDescent="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E102" s="10" t="s">
        <v>463</v>
      </c>
    </row>
    <row r="103" spans="1:31" ht="15.75" customHeight="1" x14ac:dyDescent="0.2">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E103" s="10" t="s">
        <v>464</v>
      </c>
    </row>
    <row r="104" spans="1:31" ht="15.75" customHeight="1" x14ac:dyDescent="0.2">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E104" s="10" t="s">
        <v>465</v>
      </c>
    </row>
    <row r="105" spans="1:31" ht="15.75" customHeight="1" x14ac:dyDescent="0.2">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E105" s="10" t="s">
        <v>466</v>
      </c>
    </row>
    <row r="106" spans="1:31" ht="15.75" customHeight="1" x14ac:dyDescent="0.2">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E106" s="10" t="s">
        <v>467</v>
      </c>
    </row>
    <row r="107" spans="1:31" ht="15.75" customHeight="1" x14ac:dyDescent="0.2">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E107" s="10" t="s">
        <v>468</v>
      </c>
    </row>
    <row r="108" spans="1:31" ht="15.75" customHeight="1" x14ac:dyDescent="0.2">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E108" s="10" t="s">
        <v>469</v>
      </c>
    </row>
    <row r="109" spans="1:31" ht="15.75" customHeight="1" x14ac:dyDescent="0.2">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E109" s="10" t="s">
        <v>470</v>
      </c>
    </row>
    <row r="110" spans="1:31" ht="15.75" customHeight="1" x14ac:dyDescent="0.2">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E110" s="10" t="s">
        <v>471</v>
      </c>
    </row>
    <row r="111" spans="1:31" ht="15.75" customHeight="1" x14ac:dyDescent="0.2">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31" ht="15.75" customHeight="1" x14ac:dyDescent="0.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ht="15.75" customHeight="1" x14ac:dyDescent="0.2">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ht="15.75" customHeight="1" x14ac:dyDescent="0.2">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ht="15.75" customHeight="1" x14ac:dyDescent="0.2">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ht="15.75" customHeight="1" x14ac:dyDescent="0.2">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ht="15.75" customHeight="1" x14ac:dyDescent="0.2">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ht="15.75" customHeight="1" x14ac:dyDescent="0.2">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ht="15.75" customHeight="1" x14ac:dyDescent="0.2">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ht="15.75" customHeight="1" x14ac:dyDescent="0.2">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ht="15.75" customHeight="1" x14ac:dyDescent="0.2">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ht="15.75" customHeight="1" x14ac:dyDescent="0.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ht="15.75" customHeight="1" x14ac:dyDescent="0.2">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ht="15.75" customHeight="1" x14ac:dyDescent="0.2">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ht="15.75" customHeight="1" x14ac:dyDescent="0.2">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ht="15.75" customHeight="1" x14ac:dyDescent="0.2">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ht="15.75" customHeight="1" x14ac:dyDescent="0.2">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ht="15.75" customHeight="1" x14ac:dyDescent="0.2">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ht="15.75" customHeight="1" x14ac:dyDescent="0.2">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ht="15.75" customHeight="1" x14ac:dyDescent="0.2">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ht="15.75" customHeight="1" x14ac:dyDescent="0.2">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ht="15.75" customHeight="1" x14ac:dyDescent="0.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ht="15.75" customHeight="1" x14ac:dyDescent="0.2">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ht="15.75" customHeight="1" x14ac:dyDescent="0.2">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ht="15.75" customHeight="1" x14ac:dyDescent="0.2">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ht="15.75" customHeight="1" x14ac:dyDescent="0.2">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ht="15.75" customHeight="1" x14ac:dyDescent="0.2">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ht="15.75" customHeight="1" x14ac:dyDescent="0.2">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ht="15.75" customHeight="1" x14ac:dyDescent="0.2">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ht="15.75" customHeight="1" x14ac:dyDescent="0.2">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ht="15.75" customHeight="1" x14ac:dyDescent="0.2">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ht="15.75" customHeight="1" x14ac:dyDescent="0.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ht="15.75" customHeight="1" x14ac:dyDescent="0.2">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ht="15.75" customHeight="1" x14ac:dyDescent="0.2">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ht="15.75" customHeight="1" x14ac:dyDescent="0.2">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ht="15.75" customHeight="1" x14ac:dyDescent="0.2">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ht="15.75" customHeight="1" x14ac:dyDescent="0.2">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ht="15.75" customHeight="1" x14ac:dyDescent="0.2">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ht="15.75" customHeight="1" x14ac:dyDescent="0.2">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ht="15.75" customHeight="1" x14ac:dyDescent="0.2">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ht="15.75" customHeight="1" x14ac:dyDescent="0.2">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ht="15.75" customHeight="1" x14ac:dyDescent="0.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ht="15.75" customHeight="1" x14ac:dyDescent="0.2">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ht="15.75" customHeight="1" x14ac:dyDescent="0.2">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ht="15.75" customHeight="1" x14ac:dyDescent="0.2">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ht="15.75" customHeight="1" x14ac:dyDescent="0.2">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ht="15.75" customHeight="1" x14ac:dyDescent="0.2">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ht="15.75" customHeight="1" x14ac:dyDescent="0.2">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ht="15.75" customHeight="1" x14ac:dyDescent="0.2">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ht="15.75" customHeight="1" x14ac:dyDescent="0.2">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ht="15.75" customHeight="1" x14ac:dyDescent="0.2">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ht="15.75" customHeight="1" x14ac:dyDescent="0.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ht="15.75" customHeight="1" x14ac:dyDescent="0.2">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ht="15.75" customHeight="1" x14ac:dyDescent="0.2">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ht="15.75" customHeight="1" x14ac:dyDescent="0.2">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ht="15.75" customHeight="1" x14ac:dyDescent="0.2">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ht="15.75" customHeight="1" x14ac:dyDescent="0.2">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ht="15.75" customHeight="1" x14ac:dyDescent="0.2">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ht="15.75" customHeight="1" x14ac:dyDescent="0.2">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ht="15.75" customHeight="1" x14ac:dyDescent="0.2">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ht="15.75" customHeight="1" x14ac:dyDescent="0.2">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ht="15.75" customHeight="1" x14ac:dyDescent="0.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ht="15.75" customHeight="1" x14ac:dyDescent="0.2">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ht="15.75" customHeight="1" x14ac:dyDescent="0.2">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ht="15.75" customHeight="1" x14ac:dyDescent="0.2">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ht="15.75" customHeight="1" x14ac:dyDescent="0.2">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ht="15.75" customHeight="1" x14ac:dyDescent="0.2">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ht="15.75" customHeight="1" x14ac:dyDescent="0.2">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ht="15.75" customHeight="1" x14ac:dyDescent="0.2">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ht="15.75" customHeight="1" x14ac:dyDescent="0.2">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ht="15.75" customHeight="1" x14ac:dyDescent="0.2">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ht="15.75" customHeight="1" x14ac:dyDescent="0.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ht="15.75" customHeight="1" x14ac:dyDescent="0.2">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ht="15.75" customHeight="1" x14ac:dyDescent="0.2">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ht="15.75" customHeight="1" x14ac:dyDescent="0.2">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ht="15.75" customHeight="1" x14ac:dyDescent="0.2">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ht="15.75" customHeight="1" x14ac:dyDescent="0.2">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ht="15.75" customHeight="1" x14ac:dyDescent="0.2">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ht="15.75" customHeight="1" x14ac:dyDescent="0.2">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ht="15.75" customHeight="1" x14ac:dyDescent="0.2">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ht="15.75" customHeight="1" x14ac:dyDescent="0.2">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ht="15.75" customHeight="1" x14ac:dyDescent="0.2">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ht="15.75" customHeight="1" x14ac:dyDescent="0.2">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ht="15.75" customHeight="1" x14ac:dyDescent="0.2">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ht="15.75" customHeight="1" x14ac:dyDescent="0.2">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ht="15.75" customHeight="1" x14ac:dyDescent="0.2">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ht="15.75" customHeight="1" x14ac:dyDescent="0.2">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ht="15.75" customHeight="1" x14ac:dyDescent="0.2">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ht="15.75" customHeight="1" x14ac:dyDescent="0.2">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ht="15.75" customHeight="1" x14ac:dyDescent="0.2">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ht="15.75" customHeight="1" x14ac:dyDescent="0.2">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ht="15.75" customHeight="1" x14ac:dyDescent="0.2">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row r="203" spans="1:26" ht="15.75" customHeight="1" x14ac:dyDescent="0.2">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row>
    <row r="204" spans="1:26" ht="15.75" customHeight="1" x14ac:dyDescent="0.2">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row>
    <row r="205" spans="1:26" ht="15.75" customHeight="1" x14ac:dyDescent="0.2">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row>
    <row r="206" spans="1:26" ht="15.75" customHeight="1" x14ac:dyDescent="0.2">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row>
    <row r="207" spans="1:26" ht="15.75" customHeight="1" x14ac:dyDescent="0.2">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row>
    <row r="208" spans="1:26" ht="15.75" customHeight="1" x14ac:dyDescent="0.2">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row>
    <row r="209" spans="1:26" ht="15.75" customHeight="1" x14ac:dyDescent="0.2">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row>
    <row r="210" spans="1:26" ht="15.75" customHeight="1" x14ac:dyDescent="0.2">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row>
    <row r="211" spans="1:26" ht="15.75" customHeight="1" x14ac:dyDescent="0.2">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row>
    <row r="212" spans="1:26" ht="15.75" customHeight="1" x14ac:dyDescent="0.2">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row>
    <row r="213" spans="1:26" ht="15.75" customHeight="1" x14ac:dyDescent="0.2">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row>
    <row r="214" spans="1:26" ht="15.75" customHeight="1" x14ac:dyDescent="0.2">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row>
    <row r="215" spans="1:26" ht="15.75" customHeight="1" x14ac:dyDescent="0.2">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row>
    <row r="216" spans="1:26" ht="15.75" customHeight="1" x14ac:dyDescent="0.2">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row>
    <row r="217" spans="1:26" ht="15.75" customHeight="1" x14ac:dyDescent="0.2">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row>
    <row r="218" spans="1:26" ht="15.75" customHeight="1" x14ac:dyDescent="0.2">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row>
    <row r="219" spans="1:26" ht="15.75" customHeight="1" x14ac:dyDescent="0.2">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row>
    <row r="220" spans="1:26" ht="15.75" customHeight="1" x14ac:dyDescent="0.2">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row>
    <row r="221" spans="1:26" ht="15.75" customHeight="1" x14ac:dyDescent="0.2">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row>
    <row r="222" spans="1:26" ht="15.75" customHeight="1" x14ac:dyDescent="0.2">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row>
    <row r="223" spans="1:26" ht="15.75" customHeight="1" x14ac:dyDescent="0.2">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row>
    <row r="224" spans="1:26" ht="15.75" customHeight="1" x14ac:dyDescent="0.2">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row>
    <row r="225" spans="1:26" ht="15.75" customHeight="1" x14ac:dyDescent="0.2">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row>
    <row r="226" spans="1:26" ht="15.75" customHeight="1" x14ac:dyDescent="0.2">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row>
    <row r="227" spans="1:26" ht="15.75" customHeight="1" x14ac:dyDescent="0.2">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row>
    <row r="228" spans="1:26" ht="15.75" customHeight="1" x14ac:dyDescent="0.2">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row>
    <row r="229" spans="1:26" ht="15.75" customHeight="1" x14ac:dyDescent="0.2">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row>
    <row r="230" spans="1:26" ht="15.75" customHeight="1" x14ac:dyDescent="0.2">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row>
    <row r="231" spans="1:26" ht="15.75" customHeight="1" x14ac:dyDescent="0.2">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row>
    <row r="232" spans="1:26" ht="15.75" customHeight="1" x14ac:dyDescent="0.2">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row>
    <row r="233" spans="1:26" ht="15.75" customHeight="1" x14ac:dyDescent="0.2">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row>
    <row r="234" spans="1:26" ht="15.75" customHeight="1" x14ac:dyDescent="0.2">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row>
    <row r="235" spans="1:26" ht="15.75" customHeight="1" x14ac:dyDescent="0.2">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row>
    <row r="236" spans="1:26" ht="15.75" customHeight="1" x14ac:dyDescent="0.2">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row>
    <row r="237" spans="1:26" ht="15.75" customHeight="1" x14ac:dyDescent="0.2">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row>
    <row r="238" spans="1:26" ht="15.75" customHeight="1" x14ac:dyDescent="0.2">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row>
    <row r="239" spans="1:26" ht="15.75" customHeight="1" x14ac:dyDescent="0.2">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row>
    <row r="240" spans="1:26" ht="15.75" customHeight="1" x14ac:dyDescent="0.2">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row>
    <row r="241" spans="1:26" ht="15.75" customHeight="1" x14ac:dyDescent="0.2">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row>
    <row r="242" spans="1:26" ht="15.75" customHeight="1" x14ac:dyDescent="0.2">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row>
    <row r="243" spans="1:26" ht="15.75" customHeight="1" x14ac:dyDescent="0.2">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row>
    <row r="244" spans="1:26" ht="15.75" customHeight="1" x14ac:dyDescent="0.2">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row>
    <row r="245" spans="1:26" ht="15.75" customHeight="1" x14ac:dyDescent="0.2">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row>
    <row r="246" spans="1:26" ht="15.75" customHeight="1" x14ac:dyDescent="0.2">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row>
    <row r="247" spans="1:26" ht="15.75" customHeight="1" x14ac:dyDescent="0.2">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row>
    <row r="248" spans="1:26" ht="15.75" customHeight="1" x14ac:dyDescent="0.2">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row>
    <row r="249" spans="1:26" ht="15.75" customHeight="1" x14ac:dyDescent="0.2">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row>
    <row r="250" spans="1:26" ht="15.75" customHeight="1" x14ac:dyDescent="0.2">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spans="1:26" ht="15.75" customHeight="1" x14ac:dyDescent="0.2">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spans="1:26" ht="15.75" customHeight="1" x14ac:dyDescent="0.2">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spans="1:26" ht="15.75" customHeight="1" x14ac:dyDescent="0.2">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spans="1:26" ht="15.75" customHeight="1" x14ac:dyDescent="0.2">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spans="1:26" ht="15.75" customHeight="1" x14ac:dyDescent="0.2">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spans="1:26" ht="15.75" customHeight="1" x14ac:dyDescent="0.2">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spans="1:26" ht="15.75" customHeight="1" x14ac:dyDescent="0.2">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spans="1:26" ht="15.75" customHeight="1" x14ac:dyDescent="0.2">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spans="1:26" ht="15.75" customHeight="1" x14ac:dyDescent="0.2">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spans="1:26" ht="15.75" customHeight="1" x14ac:dyDescent="0.2">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spans="1:26" ht="15.75" customHeight="1" x14ac:dyDescent="0.2">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spans="1:26" ht="15.75" customHeight="1" x14ac:dyDescent="0.2">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spans="1:26" ht="15.75" customHeight="1" x14ac:dyDescent="0.2">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spans="1:26" ht="15.75" customHeight="1" x14ac:dyDescent="0.2">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spans="1:26" ht="15.75" customHeight="1" x14ac:dyDescent="0.2">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spans="1:26" ht="15.75" customHeight="1" x14ac:dyDescent="0.2">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spans="1:26" ht="15.75" customHeight="1" x14ac:dyDescent="0.2">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spans="1:26" ht="15.75" customHeight="1" x14ac:dyDescent="0.2">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spans="1:26" ht="15.75" customHeight="1" x14ac:dyDescent="0.2">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spans="1:26" ht="15.75" customHeight="1" x14ac:dyDescent="0.2">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spans="1:26" ht="15.75" customHeight="1" x14ac:dyDescent="0.2">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spans="1:26" ht="15.75" customHeight="1" x14ac:dyDescent="0.2">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spans="1:26" ht="15.75" customHeight="1" x14ac:dyDescent="0.2">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spans="1:26" ht="15.75" customHeight="1" x14ac:dyDescent="0.2">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spans="1:26" ht="15.75" customHeight="1" x14ac:dyDescent="0.2">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spans="1:26" ht="15.75" customHeight="1" x14ac:dyDescent="0.2">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spans="1:26" ht="15.75" customHeight="1" x14ac:dyDescent="0.2">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spans="1:26" ht="15.75" customHeight="1" x14ac:dyDescent="0.2">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spans="1:26" ht="15.75" customHeight="1" x14ac:dyDescent="0.2">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spans="1:26" ht="15.75" customHeight="1" x14ac:dyDescent="0.2">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spans="1:26" ht="15.75" customHeight="1" x14ac:dyDescent="0.2">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spans="1:26" ht="15.75" customHeight="1" x14ac:dyDescent="0.2">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spans="1:26" ht="15.75" customHeight="1" x14ac:dyDescent="0.2">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spans="1:26" ht="15.75" customHeight="1" x14ac:dyDescent="0.2">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spans="1:26" ht="15.75" customHeight="1" x14ac:dyDescent="0.2">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spans="1:26" ht="15.75" customHeight="1" x14ac:dyDescent="0.2">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spans="1:26" ht="15.75" customHeight="1" x14ac:dyDescent="0.2">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spans="1:26" ht="15.75" customHeight="1" x14ac:dyDescent="0.2">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spans="1:26" ht="15.75" customHeight="1" x14ac:dyDescent="0.2">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spans="1:26" ht="15.75" customHeight="1" x14ac:dyDescent="0.2">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spans="1:26" ht="15.75" customHeight="1" x14ac:dyDescent="0.2">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spans="1:26" ht="15.75" customHeight="1" x14ac:dyDescent="0.2">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spans="1:26" ht="15.75" customHeight="1" x14ac:dyDescent="0.2">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spans="1:26" ht="15.75" customHeight="1" x14ac:dyDescent="0.2">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spans="1:26" ht="15.75" customHeight="1" x14ac:dyDescent="0.2">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spans="1:26" ht="15.75" customHeight="1" x14ac:dyDescent="0.2">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spans="1:26" ht="15.75" customHeight="1" x14ac:dyDescent="0.2">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spans="1:26" ht="15.75" customHeight="1" x14ac:dyDescent="0.2">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spans="1:26" ht="15.75" customHeight="1" x14ac:dyDescent="0.2">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spans="1:26" ht="15.75" customHeight="1" x14ac:dyDescent="0.2">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spans="1:26" ht="15.75" customHeight="1" x14ac:dyDescent="0.2">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spans="1:26" ht="15.75" customHeight="1" x14ac:dyDescent="0.2">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spans="1:26" ht="15.75" customHeight="1" x14ac:dyDescent="0.2">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spans="1:26" ht="15.75" customHeight="1" x14ac:dyDescent="0.2">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spans="1:26" ht="15.75" customHeight="1" x14ac:dyDescent="0.2">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spans="1:26" ht="15.75" customHeight="1" x14ac:dyDescent="0.2">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spans="1:26" ht="15.75" customHeight="1" x14ac:dyDescent="0.2">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spans="1:26" ht="15.75" customHeight="1" x14ac:dyDescent="0.2">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spans="1:26" ht="15.75" customHeight="1" x14ac:dyDescent="0.2">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spans="1:26" ht="15.75" customHeight="1" x14ac:dyDescent="0.2">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spans="1:26" ht="15.75" customHeight="1" x14ac:dyDescent="0.2">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spans="1:26" ht="15.75" customHeight="1" x14ac:dyDescent="0.2">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spans="1:26" ht="15.75" customHeight="1" x14ac:dyDescent="0.2">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spans="1:26" ht="15.75" customHeight="1" x14ac:dyDescent="0.2">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spans="1:26" ht="15.75" customHeight="1" x14ac:dyDescent="0.2">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spans="1:26" ht="15.75" customHeight="1" x14ac:dyDescent="0.2">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spans="1:26" ht="15.75" customHeight="1" x14ac:dyDescent="0.2">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spans="1:26" ht="15.75" customHeight="1" x14ac:dyDescent="0.2">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spans="1:26" ht="15.75" customHeight="1" x14ac:dyDescent="0.2">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spans="1:26" ht="15.75" customHeight="1" x14ac:dyDescent="0.2">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spans="1:26" ht="15.75" customHeight="1" x14ac:dyDescent="0.2">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spans="1:26" ht="15.75" customHeight="1" x14ac:dyDescent="0.2">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spans="1:26" ht="15.75" customHeight="1" x14ac:dyDescent="0.2">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spans="1:26" ht="15.75" customHeight="1" x14ac:dyDescent="0.2">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spans="1:26" ht="15.75" customHeight="1" x14ac:dyDescent="0.2">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spans="1:26" ht="15.75" customHeight="1" x14ac:dyDescent="0.2">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spans="1:26" ht="15.75" customHeight="1" x14ac:dyDescent="0.2">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spans="1:26" ht="15.75" customHeight="1" x14ac:dyDescent="0.2">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spans="1:26" ht="15.75" customHeight="1" x14ac:dyDescent="0.2">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spans="1:26" ht="15.75" customHeight="1" x14ac:dyDescent="0.2">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spans="1:26" ht="15.75" customHeight="1" x14ac:dyDescent="0.2">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spans="1:26" ht="15.75" customHeight="1" x14ac:dyDescent="0.2">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spans="1:26" ht="15.75" customHeight="1" x14ac:dyDescent="0.2">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spans="1:26" ht="15.75" customHeight="1" x14ac:dyDescent="0.2">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spans="1:26" ht="15.75" customHeight="1" x14ac:dyDescent="0.2">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spans="1:26" ht="15.75" customHeight="1" x14ac:dyDescent="0.2">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spans="1:26" ht="15.75" customHeight="1" x14ac:dyDescent="0.2">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spans="1:26" ht="15.75" customHeight="1" x14ac:dyDescent="0.2">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spans="1:26" ht="15.75" customHeight="1" x14ac:dyDescent="0.2">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spans="1:26" ht="15.75" customHeight="1" x14ac:dyDescent="0.2">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spans="1:26" ht="15.75" customHeight="1" x14ac:dyDescent="0.2">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spans="1:26" ht="15.75" customHeight="1" x14ac:dyDescent="0.2">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spans="1:26" ht="15.75" customHeight="1" x14ac:dyDescent="0.2">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spans="1:26" ht="15.75" customHeight="1" x14ac:dyDescent="0.2">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spans="1:26" ht="15.75" customHeight="1" x14ac:dyDescent="0.2">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spans="1:26" ht="15.75" customHeight="1" x14ac:dyDescent="0.2">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spans="1:26" ht="15.75" customHeight="1" x14ac:dyDescent="0.2">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spans="1:26" ht="15.75" customHeight="1" x14ac:dyDescent="0.2">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spans="1:26" ht="15.75" customHeight="1" x14ac:dyDescent="0.2">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spans="1:26" ht="15.75" customHeight="1" x14ac:dyDescent="0.2">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spans="1:26" ht="15.75" customHeight="1" x14ac:dyDescent="0.2">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spans="1:26" ht="15.75" customHeight="1" x14ac:dyDescent="0.2">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spans="1:26" ht="15.75" customHeight="1" x14ac:dyDescent="0.2">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spans="1:26" ht="15.75" customHeight="1" x14ac:dyDescent="0.2">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spans="1:26" ht="15.75" customHeight="1" x14ac:dyDescent="0.2">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spans="1:26" ht="15.75" customHeight="1" x14ac:dyDescent="0.2">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spans="1:26" ht="15.75" customHeight="1" x14ac:dyDescent="0.2">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spans="1:26" ht="15.75" customHeight="1" x14ac:dyDescent="0.2">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spans="1:26" ht="15.75" customHeight="1" x14ac:dyDescent="0.2">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spans="1:26" ht="15.75" customHeight="1" x14ac:dyDescent="0.2">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spans="1:26" ht="15.75" customHeight="1" x14ac:dyDescent="0.2">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spans="1:26" ht="15.75" customHeight="1" x14ac:dyDescent="0.2">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spans="1:26" ht="15.75" customHeight="1" x14ac:dyDescent="0.2">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spans="1:26" ht="15.75" customHeight="1" x14ac:dyDescent="0.2">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spans="1:26" ht="15.75" customHeight="1" x14ac:dyDescent="0.2">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spans="1:26" ht="15.75" customHeight="1" x14ac:dyDescent="0.2">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spans="1:26" ht="15.75" customHeight="1" x14ac:dyDescent="0.2">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spans="1:26" ht="15.75" customHeight="1" x14ac:dyDescent="0.2">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spans="1:26" ht="15.75" customHeight="1" x14ac:dyDescent="0.2">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spans="1:26" ht="15.75" customHeight="1" x14ac:dyDescent="0.2">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spans="1:26" ht="15.75" customHeight="1" x14ac:dyDescent="0.2">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spans="1:26" ht="15.75" customHeight="1" x14ac:dyDescent="0.2">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spans="1:26" ht="15.75" customHeight="1" x14ac:dyDescent="0.2">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spans="1:26" ht="15.75" customHeight="1" x14ac:dyDescent="0.2">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spans="1:26" ht="15.75" customHeight="1" x14ac:dyDescent="0.2">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spans="1:26" ht="15.75" customHeight="1" x14ac:dyDescent="0.2">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spans="1:26" ht="15.75" customHeight="1" x14ac:dyDescent="0.2">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spans="1:26" ht="15.75" customHeight="1" x14ac:dyDescent="0.2">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spans="1:26" ht="15.75" customHeight="1" x14ac:dyDescent="0.2">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spans="1:26" ht="15.75" customHeight="1" x14ac:dyDescent="0.2">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spans="1:26" ht="15.75" customHeight="1" x14ac:dyDescent="0.2">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spans="1:26" ht="15.75" customHeight="1" x14ac:dyDescent="0.2">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spans="1:26" ht="15.75" customHeight="1" x14ac:dyDescent="0.2">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spans="1:26" ht="15.75" customHeight="1" x14ac:dyDescent="0.2">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spans="1:26" ht="15.75" customHeight="1" x14ac:dyDescent="0.2">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spans="1:26" ht="15.75" customHeight="1" x14ac:dyDescent="0.2">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spans="1:26" ht="15.75" customHeight="1" x14ac:dyDescent="0.2">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spans="1:26" ht="15.75" customHeight="1" x14ac:dyDescent="0.2">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spans="1:26" ht="15.75" customHeight="1" x14ac:dyDescent="0.2">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spans="1:26" ht="15.75" customHeight="1" x14ac:dyDescent="0.2">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spans="1:26" ht="15.75" customHeight="1" x14ac:dyDescent="0.2">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spans="1:26" ht="15.75" customHeight="1" x14ac:dyDescent="0.2">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spans="1:26" ht="15.75" customHeight="1" x14ac:dyDescent="0.2">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spans="1:26" ht="15.75" customHeight="1" x14ac:dyDescent="0.2">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spans="1:26" ht="15.75" customHeight="1" x14ac:dyDescent="0.2">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spans="1:26" ht="15.75" customHeight="1" x14ac:dyDescent="0.2">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spans="1:26" ht="15.75" customHeight="1" x14ac:dyDescent="0.2">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spans="1:26" ht="15.75" customHeight="1" x14ac:dyDescent="0.2">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spans="1:26" ht="15.75" customHeight="1" x14ac:dyDescent="0.2">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spans="1:26" ht="15.75" customHeight="1" x14ac:dyDescent="0.2">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spans="1:26" ht="15.75" customHeight="1" x14ac:dyDescent="0.2">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spans="1:26" ht="15.75" customHeight="1" x14ac:dyDescent="0.2">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spans="1:26" ht="15.75" customHeight="1" x14ac:dyDescent="0.2">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spans="1:26" ht="15.75" customHeight="1" x14ac:dyDescent="0.2">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spans="1:26" ht="15.75" customHeight="1" x14ac:dyDescent="0.2">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spans="1:26" ht="15.75" customHeight="1" x14ac:dyDescent="0.2">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spans="1:26" ht="15.75" customHeight="1" x14ac:dyDescent="0.2">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spans="1:26" ht="15.75" customHeight="1" x14ac:dyDescent="0.2">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spans="1:26" ht="15.75" customHeight="1" x14ac:dyDescent="0.2">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spans="1:26" ht="15.75" customHeight="1" x14ac:dyDescent="0.2">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spans="1:26" ht="15.75" customHeight="1" x14ac:dyDescent="0.2">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spans="1:26" ht="15.75" customHeight="1" x14ac:dyDescent="0.2">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spans="1:26" ht="15.75" customHeight="1" x14ac:dyDescent="0.2">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spans="1:26" ht="15.75" customHeight="1" x14ac:dyDescent="0.2">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spans="1:26" ht="15.75" customHeight="1" x14ac:dyDescent="0.2">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spans="1:26" ht="15.75" customHeight="1" x14ac:dyDescent="0.2">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spans="1:26" ht="15.75" customHeight="1" x14ac:dyDescent="0.2">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spans="1:26" ht="15.75" customHeight="1" x14ac:dyDescent="0.2">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spans="1:26" ht="15.75" customHeight="1" x14ac:dyDescent="0.2">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spans="1:26" ht="15.75" customHeight="1" x14ac:dyDescent="0.2">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spans="1:26" ht="15.75" customHeight="1" x14ac:dyDescent="0.2">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spans="1:26" ht="15.75" customHeight="1" x14ac:dyDescent="0.2">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spans="1:26" ht="15.75" customHeight="1" x14ac:dyDescent="0.2">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spans="1:26" ht="15.75" customHeight="1" x14ac:dyDescent="0.2">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spans="1:26" ht="15.75" customHeight="1" x14ac:dyDescent="0.2">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spans="1:26" ht="15.75" customHeight="1" x14ac:dyDescent="0.2">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spans="1:26" ht="15.75" customHeight="1" x14ac:dyDescent="0.2">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spans="1:26" ht="15.75" customHeight="1" x14ac:dyDescent="0.2">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spans="1:26" ht="15.75" customHeight="1" x14ac:dyDescent="0.2">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spans="1:26" ht="15.75" customHeight="1" x14ac:dyDescent="0.2">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spans="1:26" ht="15.75" customHeight="1" x14ac:dyDescent="0.2">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spans="1:26" ht="15.75" customHeight="1" x14ac:dyDescent="0.2">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spans="1:26" ht="15.75" customHeight="1" x14ac:dyDescent="0.2">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spans="1:26" ht="15.75" customHeight="1" x14ac:dyDescent="0.2">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spans="1:26" ht="15.75" customHeight="1" x14ac:dyDescent="0.2">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spans="1:26" ht="15.75" customHeight="1" x14ac:dyDescent="0.2">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spans="1:26" ht="15.75" customHeight="1" x14ac:dyDescent="0.2">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spans="1:26" ht="15.75" customHeight="1" x14ac:dyDescent="0.2">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spans="1:26" ht="15.75" customHeight="1" x14ac:dyDescent="0.2">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spans="1:26" ht="15.75" customHeight="1" x14ac:dyDescent="0.2">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spans="1:26" ht="15.75" customHeight="1" x14ac:dyDescent="0.2">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spans="1:26" ht="15.75" customHeight="1" x14ac:dyDescent="0.2">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spans="1:26" ht="15.75" customHeight="1" x14ac:dyDescent="0.2">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spans="1:26" ht="15.75" customHeight="1" x14ac:dyDescent="0.2">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spans="1:26" ht="15.75" customHeight="1" x14ac:dyDescent="0.2">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spans="1:26" ht="15.75" customHeight="1" x14ac:dyDescent="0.2">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spans="1:26" ht="15.75" customHeight="1" x14ac:dyDescent="0.2">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spans="1:26" ht="15.75" customHeight="1" x14ac:dyDescent="0.2">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spans="1:26" ht="15.75" customHeight="1" x14ac:dyDescent="0.2">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spans="1:26" ht="15.75" customHeight="1" x14ac:dyDescent="0.2">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spans="1:26" ht="15.75" customHeight="1" x14ac:dyDescent="0.2">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spans="1:26" ht="15.75" customHeight="1" x14ac:dyDescent="0.2">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spans="1:26" ht="15.75" customHeight="1" x14ac:dyDescent="0.2">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spans="1:26" ht="15.75" customHeight="1" x14ac:dyDescent="0.2">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spans="1:26" ht="15.75" customHeight="1" x14ac:dyDescent="0.2">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spans="1:26" ht="15.75" customHeight="1" x14ac:dyDescent="0.2">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spans="1:26" ht="15.75" customHeight="1" x14ac:dyDescent="0.2">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spans="1:26" ht="15.75" customHeight="1" x14ac:dyDescent="0.2">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spans="1:26" ht="15.75" customHeight="1" x14ac:dyDescent="0.2">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spans="1:26" ht="15.75" customHeight="1" x14ac:dyDescent="0.2">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spans="1:26" ht="15.75" customHeight="1" x14ac:dyDescent="0.2">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spans="1:26" ht="15.75" customHeight="1" x14ac:dyDescent="0.2">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spans="1:26" ht="15.75" customHeight="1" x14ac:dyDescent="0.2">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spans="1:26" ht="15.75" customHeight="1" x14ac:dyDescent="0.2">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spans="1:26" ht="15.75" customHeight="1" x14ac:dyDescent="0.2">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spans="1:26" ht="15.75" customHeight="1" x14ac:dyDescent="0.2">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spans="1:26" ht="15.75" customHeight="1" x14ac:dyDescent="0.2">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spans="1:26" ht="15.75" customHeight="1" x14ac:dyDescent="0.2">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spans="1:26" ht="15.75" customHeight="1" x14ac:dyDescent="0.2">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spans="1:26" ht="15.75" customHeight="1" x14ac:dyDescent="0.2">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spans="1:26" ht="15.75" customHeight="1" x14ac:dyDescent="0.2">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spans="1:26" ht="15.75" customHeight="1" x14ac:dyDescent="0.2">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spans="1:26" ht="15.75" customHeight="1" x14ac:dyDescent="0.2">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spans="1:26" ht="15.75" customHeight="1" x14ac:dyDescent="0.2">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spans="1:26" ht="15.75" customHeight="1" x14ac:dyDescent="0.2">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spans="1:26" ht="15.75" customHeight="1" x14ac:dyDescent="0.2">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spans="1:26" ht="15.75" customHeight="1" x14ac:dyDescent="0.2">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spans="1:26" ht="15.75" customHeight="1" x14ac:dyDescent="0.2">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spans="1:26" ht="15.75" customHeight="1" x14ac:dyDescent="0.2">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spans="1:26" ht="15.75" customHeight="1" x14ac:dyDescent="0.2">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spans="1:26" ht="15.75" customHeight="1" x14ac:dyDescent="0.2">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spans="1:26" ht="15.75" customHeight="1" x14ac:dyDescent="0.2">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spans="1:26" ht="15.75" customHeight="1" x14ac:dyDescent="0.2">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spans="1:26" ht="15.75" customHeight="1" x14ac:dyDescent="0.2">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spans="1:26" ht="15.75" customHeight="1" x14ac:dyDescent="0.2">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spans="1:26" ht="15.75" customHeight="1" x14ac:dyDescent="0.2">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spans="1:26" ht="15.75" customHeight="1" x14ac:dyDescent="0.2">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spans="1:26" ht="15.75" customHeight="1" x14ac:dyDescent="0.2">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spans="1:26" ht="15.75" customHeight="1" x14ac:dyDescent="0.2">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spans="1:26" ht="15.75" customHeight="1" x14ac:dyDescent="0.2">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spans="1:26" ht="15.75" customHeight="1" x14ac:dyDescent="0.2">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spans="1:26" ht="15.75" customHeight="1" x14ac:dyDescent="0.2">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spans="1:26" ht="15.75" customHeight="1" x14ac:dyDescent="0.2">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spans="1:26" ht="15.75" customHeight="1" x14ac:dyDescent="0.2">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spans="1:26" ht="15.75" customHeight="1" x14ac:dyDescent="0.2">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spans="1:26" ht="15.75" customHeight="1" x14ac:dyDescent="0.2">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spans="1:26" ht="15.75" customHeight="1" x14ac:dyDescent="0.2">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spans="1:26" ht="15.75" customHeight="1" x14ac:dyDescent="0.2">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spans="1:26" ht="15.75" customHeight="1" x14ac:dyDescent="0.2">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spans="1:26" ht="15.75" customHeight="1" x14ac:dyDescent="0.2">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spans="1:26" ht="15.75" customHeight="1" x14ac:dyDescent="0.2">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spans="1:26" ht="15.75" customHeight="1" x14ac:dyDescent="0.2">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spans="1:26" ht="15.75" customHeight="1" x14ac:dyDescent="0.2">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spans="1:26" ht="15.75" customHeight="1" x14ac:dyDescent="0.2">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spans="1:26" ht="15.75" customHeight="1" x14ac:dyDescent="0.2">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spans="1:26" ht="15.75" customHeight="1" x14ac:dyDescent="0.2">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spans="1:26" ht="15.75" customHeight="1" x14ac:dyDescent="0.2">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spans="1:26" ht="15.75" customHeight="1" x14ac:dyDescent="0.2">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spans="1:26" ht="15.75" customHeight="1" x14ac:dyDescent="0.2">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spans="1:26" ht="15.75" customHeight="1" x14ac:dyDescent="0.2">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spans="1:26" ht="15.75" customHeight="1" x14ac:dyDescent="0.2">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spans="1:26" ht="15.75" customHeight="1" x14ac:dyDescent="0.2">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spans="1:26" ht="15.75" customHeight="1" x14ac:dyDescent="0.2">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spans="1:26" ht="15.75" customHeight="1" x14ac:dyDescent="0.2">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spans="1:26" ht="15.75" customHeight="1" x14ac:dyDescent="0.2">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spans="1:26" ht="15.75" customHeight="1" x14ac:dyDescent="0.2">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spans="1:26" ht="15.75" customHeight="1" x14ac:dyDescent="0.2">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spans="1:26" ht="15.75" customHeight="1" x14ac:dyDescent="0.2">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spans="1:26" ht="15.75" customHeight="1" x14ac:dyDescent="0.2">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spans="1:26" ht="15.75" customHeight="1" x14ac:dyDescent="0.2">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spans="1:26" ht="15.75" customHeight="1" x14ac:dyDescent="0.2">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spans="1:26" ht="15.75" customHeight="1" x14ac:dyDescent="0.2">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spans="1:26" ht="15.75" customHeight="1" x14ac:dyDescent="0.2">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spans="1:26" ht="15.75" customHeight="1" x14ac:dyDescent="0.2">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spans="1:26" ht="15.75" customHeight="1" x14ac:dyDescent="0.2">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spans="1:26" ht="15.75" customHeight="1" x14ac:dyDescent="0.2">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spans="1:26" ht="15.75" customHeight="1" x14ac:dyDescent="0.2">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spans="1:26" ht="15.75" customHeight="1" x14ac:dyDescent="0.2">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spans="1:26" ht="15.75" customHeight="1" x14ac:dyDescent="0.2">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spans="1:26" ht="15.75" customHeight="1" x14ac:dyDescent="0.2">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spans="1:26" ht="15.75" customHeight="1" x14ac:dyDescent="0.2">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spans="1:26" ht="15.75" customHeight="1" x14ac:dyDescent="0.2">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spans="1:26" ht="15.75" customHeight="1" x14ac:dyDescent="0.2">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spans="1:26" ht="15.75" customHeight="1" x14ac:dyDescent="0.2">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spans="1:26" ht="15.75" customHeight="1" x14ac:dyDescent="0.2">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spans="1:26" ht="15.75" customHeight="1" x14ac:dyDescent="0.2">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spans="1:26" ht="15.75" customHeight="1" x14ac:dyDescent="0.2">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spans="1:26" ht="15.75" customHeight="1" x14ac:dyDescent="0.2">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spans="1:26" ht="15.75" customHeight="1" x14ac:dyDescent="0.2">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spans="1:26" ht="15.75" customHeight="1" x14ac:dyDescent="0.2">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spans="1:26" ht="15.75" customHeight="1" x14ac:dyDescent="0.2">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spans="1:26" ht="15.75" customHeight="1" x14ac:dyDescent="0.2">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spans="1:26" ht="15.75" customHeight="1" x14ac:dyDescent="0.2">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spans="1:26" ht="15.75" customHeight="1" x14ac:dyDescent="0.2">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spans="1:26" ht="15.75" customHeight="1" x14ac:dyDescent="0.2">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spans="1:26" ht="15.75" customHeight="1" x14ac:dyDescent="0.2">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spans="1:26" ht="15.75" customHeight="1" x14ac:dyDescent="0.2">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spans="1:26" ht="15.75" customHeight="1" x14ac:dyDescent="0.2">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spans="1:26" ht="15.75" customHeight="1" x14ac:dyDescent="0.2">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spans="1:26" ht="15.75" customHeight="1" x14ac:dyDescent="0.2">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spans="1:26" ht="15.75" customHeight="1" x14ac:dyDescent="0.2">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spans="1:26" ht="15.75" customHeight="1" x14ac:dyDescent="0.2">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spans="1:26" ht="15.75" customHeight="1" x14ac:dyDescent="0.2">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spans="1:26" ht="15.75" customHeight="1" x14ac:dyDescent="0.2">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spans="1:26" ht="15.75" customHeight="1" x14ac:dyDescent="0.2">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spans="1:26" ht="15.75" customHeight="1" x14ac:dyDescent="0.2">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spans="1:26" ht="15.75" customHeight="1" x14ac:dyDescent="0.2">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spans="1:26" ht="15.75" customHeight="1" x14ac:dyDescent="0.2">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spans="1:26" ht="15.75" customHeight="1" x14ac:dyDescent="0.2">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spans="1:26" ht="15.75" customHeight="1" x14ac:dyDescent="0.2">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spans="1:26" ht="15.75" customHeight="1" x14ac:dyDescent="0.2">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spans="1:26" ht="15.75" customHeight="1" x14ac:dyDescent="0.2">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spans="1:26" ht="15.75" customHeight="1" x14ac:dyDescent="0.2">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spans="1:26" ht="15.75" customHeight="1" x14ac:dyDescent="0.2">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spans="1:26" ht="15.75" customHeight="1" x14ac:dyDescent="0.2">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spans="1:26" ht="15.75" customHeight="1" x14ac:dyDescent="0.2">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spans="1:26" ht="15.75" customHeight="1" x14ac:dyDescent="0.2">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spans="1:26" ht="15.75" customHeight="1" x14ac:dyDescent="0.2">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spans="1:26" ht="15.75" customHeight="1" x14ac:dyDescent="0.2">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spans="1:26" ht="15.75" customHeight="1" x14ac:dyDescent="0.2">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spans="1:26" ht="15.75" customHeight="1" x14ac:dyDescent="0.2">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spans="1:26" ht="15.75" customHeight="1" x14ac:dyDescent="0.2">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spans="1:26" ht="15.75" customHeight="1" x14ac:dyDescent="0.2">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spans="1:26" ht="15.75" customHeight="1" x14ac:dyDescent="0.2">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spans="1:26" ht="15.75" customHeight="1" x14ac:dyDescent="0.2">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spans="1:26" ht="15.75" customHeight="1" x14ac:dyDescent="0.2">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spans="1:26" ht="15.75" customHeight="1" x14ac:dyDescent="0.2">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spans="1:26" ht="15.75" customHeight="1" x14ac:dyDescent="0.2">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spans="1:26" ht="15.75" customHeight="1" x14ac:dyDescent="0.2">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spans="1:26" ht="15.75" customHeight="1" x14ac:dyDescent="0.2">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spans="1:26" ht="15.75" customHeight="1" x14ac:dyDescent="0.2">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spans="1:26" ht="15.75" customHeight="1" x14ac:dyDescent="0.2">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spans="1:26" ht="15.75" customHeight="1" x14ac:dyDescent="0.2">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spans="1:26" ht="15.75" customHeight="1" x14ac:dyDescent="0.2">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spans="1:26" ht="15.75" customHeight="1" x14ac:dyDescent="0.2">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spans="1:26" ht="15.75" customHeight="1" x14ac:dyDescent="0.2">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spans="1:26" ht="15.75" customHeight="1" x14ac:dyDescent="0.2">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spans="1:26" ht="15.75" customHeight="1" x14ac:dyDescent="0.2">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spans="1:26" ht="15.75" customHeight="1" x14ac:dyDescent="0.2">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spans="1:26" ht="15.75" customHeight="1" x14ac:dyDescent="0.2">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spans="1:26" ht="15.75" customHeight="1" x14ac:dyDescent="0.2">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spans="1:26" ht="15.75" customHeight="1" x14ac:dyDescent="0.2">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spans="1:26" ht="15.75" customHeight="1" x14ac:dyDescent="0.2">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spans="1:26" ht="15.75" customHeight="1" x14ac:dyDescent="0.2">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spans="1:26" ht="15.75" customHeight="1" x14ac:dyDescent="0.2">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spans="1:26" ht="15.75" customHeight="1" x14ac:dyDescent="0.2">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spans="1:26" ht="15.75" customHeight="1" x14ac:dyDescent="0.2">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spans="1:26" ht="15.75" customHeight="1" x14ac:dyDescent="0.2">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spans="1:26" ht="15.75" customHeight="1" x14ac:dyDescent="0.2">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spans="1:26" ht="15.75" customHeight="1" x14ac:dyDescent="0.2">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spans="1:26" ht="15.75" customHeight="1" x14ac:dyDescent="0.2">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spans="1:26" ht="15.75" customHeight="1" x14ac:dyDescent="0.2">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spans="1:26" ht="15.75" customHeight="1" x14ac:dyDescent="0.2">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spans="1:26" ht="15.75" customHeight="1" x14ac:dyDescent="0.2">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spans="1:26" ht="15.75" customHeight="1" x14ac:dyDescent="0.2">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spans="1:26" ht="15.75" customHeight="1" x14ac:dyDescent="0.2">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spans="1:26" ht="15.75" customHeight="1" x14ac:dyDescent="0.2">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spans="1:26" ht="15.75" customHeight="1" x14ac:dyDescent="0.2">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spans="1:26" ht="15.75" customHeight="1" x14ac:dyDescent="0.2">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spans="1:26" ht="15.75" customHeight="1" x14ac:dyDescent="0.2">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spans="1:26" ht="15.75" customHeight="1" x14ac:dyDescent="0.2">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spans="1:26" ht="15.75" customHeight="1" x14ac:dyDescent="0.2">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spans="1:26" ht="15.75" customHeight="1" x14ac:dyDescent="0.2">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spans="1:26" ht="15.75" customHeight="1" x14ac:dyDescent="0.2">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spans="1:26" ht="15.75" customHeight="1" x14ac:dyDescent="0.2">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spans="1:26" ht="15.75" customHeight="1" x14ac:dyDescent="0.2">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spans="1:26" ht="15.75" customHeight="1" x14ac:dyDescent="0.2">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spans="1:26" ht="15.75" customHeight="1" x14ac:dyDescent="0.2">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spans="1:26" ht="15.75" customHeight="1" x14ac:dyDescent="0.2">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spans="1:26" ht="15.75" customHeight="1" x14ac:dyDescent="0.2">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spans="1:26" ht="15.75" customHeight="1" x14ac:dyDescent="0.2">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spans="1:26" ht="15.75" customHeight="1" x14ac:dyDescent="0.2">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spans="1:26" ht="15.75" customHeight="1" x14ac:dyDescent="0.2">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spans="1:26" ht="15.75" customHeight="1" x14ac:dyDescent="0.2">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spans="1:26" ht="15.75" customHeight="1" x14ac:dyDescent="0.2">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spans="1:26" ht="15.75" customHeight="1" x14ac:dyDescent="0.2">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spans="1:26" ht="15.75" customHeight="1" x14ac:dyDescent="0.2">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spans="1:26" ht="15.75" customHeight="1" x14ac:dyDescent="0.2">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spans="1:26" ht="15.75" customHeight="1" x14ac:dyDescent="0.2">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spans="1:26" ht="15.75" customHeight="1" x14ac:dyDescent="0.2">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spans="1:26" ht="15.75" customHeight="1" x14ac:dyDescent="0.2">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spans="1:26" ht="15.75" customHeight="1" x14ac:dyDescent="0.2">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spans="1:26" ht="15.75" customHeight="1" x14ac:dyDescent="0.2">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spans="1:26" ht="15.75" customHeight="1" x14ac:dyDescent="0.2">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spans="1:26" ht="15.75" customHeight="1" x14ac:dyDescent="0.2">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spans="1:26" ht="15.75" customHeight="1" x14ac:dyDescent="0.2">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spans="1:26" ht="15.75" customHeight="1" x14ac:dyDescent="0.2">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spans="1:26" ht="15.75" customHeight="1" x14ac:dyDescent="0.2">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spans="1:26" ht="15.75" customHeight="1" x14ac:dyDescent="0.2">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spans="1:26" ht="15.75" customHeight="1" x14ac:dyDescent="0.2">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spans="1:26" ht="15.75" customHeight="1" x14ac:dyDescent="0.2">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spans="1:26" ht="15.75" customHeight="1" x14ac:dyDescent="0.2">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spans="1:26" ht="15.75" customHeight="1" x14ac:dyDescent="0.2">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spans="1:26" ht="15.75" customHeight="1" x14ac:dyDescent="0.2">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spans="1:26" ht="15.75" customHeight="1" x14ac:dyDescent="0.2">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spans="1:26" ht="15.75" customHeight="1" x14ac:dyDescent="0.2">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spans="1:26" ht="15.75" customHeight="1" x14ac:dyDescent="0.2">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spans="1:26" ht="15.75" customHeight="1" x14ac:dyDescent="0.2">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spans="1:26" ht="15.75" customHeight="1" x14ac:dyDescent="0.2">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spans="1:26" ht="15.75" customHeight="1" x14ac:dyDescent="0.2">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spans="1:26" ht="15.75" customHeight="1" x14ac:dyDescent="0.2">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spans="1:26" ht="15.75" customHeight="1" x14ac:dyDescent="0.2">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spans="1:26" ht="15.75" customHeight="1" x14ac:dyDescent="0.2">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spans="1:26" ht="15.75" customHeight="1" x14ac:dyDescent="0.2">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spans="1:26" ht="15.75" customHeight="1" x14ac:dyDescent="0.2">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spans="1:26" ht="15.75" customHeight="1" x14ac:dyDescent="0.2">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spans="1:26" ht="15.75" customHeight="1" x14ac:dyDescent="0.2">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spans="1:26" ht="15.75" customHeight="1" x14ac:dyDescent="0.2">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spans="1:26" ht="15.75" customHeight="1" x14ac:dyDescent="0.2">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spans="1:26" ht="15.75" customHeight="1" x14ac:dyDescent="0.2">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spans="1:26" ht="15.75" customHeight="1" x14ac:dyDescent="0.2">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spans="1:26" ht="15.75" customHeight="1" x14ac:dyDescent="0.2">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spans="1:26" ht="15.75" customHeight="1" x14ac:dyDescent="0.2">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spans="1:26" ht="15.75" customHeight="1" x14ac:dyDescent="0.2">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spans="1:26" ht="15.75" customHeight="1" x14ac:dyDescent="0.2">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spans="1:26" ht="15.75" customHeight="1" x14ac:dyDescent="0.2">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spans="1:26" ht="15.75" customHeight="1" x14ac:dyDescent="0.2">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spans="1:26" ht="15.75" customHeight="1" x14ac:dyDescent="0.2">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spans="1:26" ht="15.75" customHeight="1" x14ac:dyDescent="0.2">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spans="1:26" ht="15.75" customHeight="1" x14ac:dyDescent="0.2">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spans="1:26" ht="15.75" customHeight="1" x14ac:dyDescent="0.2">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spans="1:26" ht="15.75" customHeight="1" x14ac:dyDescent="0.2">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spans="1:26" ht="15.75" customHeight="1" x14ac:dyDescent="0.2">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spans="1:26" ht="15.75" customHeight="1" x14ac:dyDescent="0.2">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spans="1:26" ht="15.75" customHeight="1" x14ac:dyDescent="0.2">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spans="1:26" ht="15.75" customHeight="1" x14ac:dyDescent="0.2">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spans="1:26" ht="15.75" customHeight="1" x14ac:dyDescent="0.2">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spans="1:26" ht="15.75" customHeight="1" x14ac:dyDescent="0.2">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spans="1:26" ht="15.75" customHeight="1" x14ac:dyDescent="0.2">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spans="1:26" ht="15.75" customHeight="1" x14ac:dyDescent="0.2">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spans="1:26" ht="15.75" customHeight="1" x14ac:dyDescent="0.2">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spans="1:26" ht="15.75" customHeight="1" x14ac:dyDescent="0.2">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spans="1:26" ht="15.75" customHeight="1" x14ac:dyDescent="0.2">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spans="1:26" ht="15.75" customHeight="1" x14ac:dyDescent="0.2">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spans="1:26" ht="15.75" customHeight="1" x14ac:dyDescent="0.2">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spans="1:26" ht="15.75" customHeight="1" x14ac:dyDescent="0.2">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spans="1:26" ht="15.75" customHeight="1" x14ac:dyDescent="0.2">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spans="1:26" ht="15.75" customHeight="1" x14ac:dyDescent="0.2">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spans="1:26" ht="15.75" customHeight="1" x14ac:dyDescent="0.2">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spans="1:26" ht="15.75" customHeight="1" x14ac:dyDescent="0.2">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spans="1:26" ht="15.75" customHeight="1" x14ac:dyDescent="0.2">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spans="1:26" ht="15.75" customHeight="1" x14ac:dyDescent="0.2">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spans="1:26" ht="15.75" customHeight="1" x14ac:dyDescent="0.2">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spans="1:26" ht="15.75" customHeight="1" x14ac:dyDescent="0.2">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spans="1:26" ht="15.75" customHeight="1" x14ac:dyDescent="0.2">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spans="1:26" ht="15.75" customHeight="1" x14ac:dyDescent="0.2">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spans="1:26" ht="15.75" customHeight="1" x14ac:dyDescent="0.2">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spans="1:26" ht="15.75" customHeight="1" x14ac:dyDescent="0.2">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spans="1:26" ht="15.75" customHeight="1" x14ac:dyDescent="0.2">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spans="1:26" ht="15.75" customHeight="1" x14ac:dyDescent="0.2">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spans="1:26" ht="15.75" customHeight="1" x14ac:dyDescent="0.2">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spans="1:26" ht="15.75" customHeight="1" x14ac:dyDescent="0.2">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spans="1:26" ht="15.75" customHeight="1" x14ac:dyDescent="0.2">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spans="1:26" ht="15.75" customHeight="1" x14ac:dyDescent="0.2">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spans="1:26" ht="15.75" customHeight="1" x14ac:dyDescent="0.2">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spans="1:26" ht="15.75" customHeight="1" x14ac:dyDescent="0.2">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spans="1:26" ht="15.75" customHeight="1" x14ac:dyDescent="0.2">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spans="1:26" ht="15.75" customHeight="1" x14ac:dyDescent="0.2">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spans="1:26" ht="15.75" customHeight="1" x14ac:dyDescent="0.2">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spans="1:26" ht="15.75" customHeight="1" x14ac:dyDescent="0.2">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spans="1:26" ht="15.75" customHeight="1" x14ac:dyDescent="0.2">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spans="1:26" ht="15.75" customHeight="1" x14ac:dyDescent="0.2">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spans="1:26" ht="15.75" customHeight="1" x14ac:dyDescent="0.2">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spans="1:26" ht="15.75" customHeight="1" x14ac:dyDescent="0.2">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spans="1:26" ht="15.75" customHeight="1" x14ac:dyDescent="0.2">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spans="1:26" ht="15.75" customHeight="1" x14ac:dyDescent="0.2">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spans="1:26" ht="15.75" customHeight="1" x14ac:dyDescent="0.2">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spans="1:26" ht="15.75" customHeight="1" x14ac:dyDescent="0.2">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spans="1:26" ht="15.75" customHeight="1" x14ac:dyDescent="0.2">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spans="1:26" ht="15.75" customHeight="1" x14ac:dyDescent="0.2">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spans="1:26" ht="15.75" customHeight="1" x14ac:dyDescent="0.2">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spans="1:26" ht="15.75" customHeight="1" x14ac:dyDescent="0.2">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spans="1:26" ht="15.75" customHeight="1" x14ac:dyDescent="0.2">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spans="1:26" ht="15.75" customHeight="1" x14ac:dyDescent="0.2">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spans="1:26" ht="15.75" customHeight="1" x14ac:dyDescent="0.2">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spans="1:26" ht="15.75" customHeight="1" x14ac:dyDescent="0.2">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spans="1:26" ht="15.75" customHeight="1" x14ac:dyDescent="0.2">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spans="1:26" ht="15.75" customHeight="1" x14ac:dyDescent="0.2">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spans="1:26" ht="15.75" customHeight="1" x14ac:dyDescent="0.2">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spans="1:26" ht="15.75" customHeight="1" x14ac:dyDescent="0.2">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spans="1:26" ht="15.75" customHeight="1" x14ac:dyDescent="0.2">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spans="1:26" ht="15.75" customHeight="1" x14ac:dyDescent="0.2">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spans="1:26" ht="15.75" customHeight="1" x14ac:dyDescent="0.2">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spans="1:26" ht="15.75" customHeight="1" x14ac:dyDescent="0.2">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spans="1:26" ht="15.75" customHeight="1" x14ac:dyDescent="0.2">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spans="1:26" ht="15.75" customHeight="1" x14ac:dyDescent="0.2">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spans="1:26" ht="15.75" customHeight="1" x14ac:dyDescent="0.2">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spans="1:26" ht="15.75" customHeight="1" x14ac:dyDescent="0.2">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spans="1:26" ht="15.75" customHeight="1" x14ac:dyDescent="0.2">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spans="1:26" ht="15.75" customHeight="1" x14ac:dyDescent="0.2">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spans="1:26" ht="15.75" customHeight="1" x14ac:dyDescent="0.2">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spans="1:26" ht="15.75" customHeight="1" x14ac:dyDescent="0.2">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spans="1:26" ht="15.75" customHeight="1" x14ac:dyDescent="0.2">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spans="1:26" ht="15.75" customHeight="1" x14ac:dyDescent="0.2">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spans="1:26" ht="15.75" customHeight="1" x14ac:dyDescent="0.2">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spans="1:26" ht="15.75" customHeight="1" x14ac:dyDescent="0.2">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spans="1:26" ht="15.75" customHeight="1" x14ac:dyDescent="0.2">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spans="1:26" ht="15.75" customHeight="1" x14ac:dyDescent="0.2">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spans="1:26" ht="15.75" customHeight="1" x14ac:dyDescent="0.2">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spans="1:26" ht="15.75" customHeight="1" x14ac:dyDescent="0.2">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spans="1:26" ht="15.75" customHeight="1" x14ac:dyDescent="0.2">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spans="1:26" ht="15.75" customHeight="1" x14ac:dyDescent="0.2">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spans="1:26" ht="15.75" customHeight="1" x14ac:dyDescent="0.2">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spans="1:26" ht="15.75" customHeight="1" x14ac:dyDescent="0.2">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spans="1:26" ht="15.75" customHeight="1" x14ac:dyDescent="0.2">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spans="1:26" ht="15.75" customHeight="1" x14ac:dyDescent="0.2">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spans="1:26" ht="15.75" customHeight="1" x14ac:dyDescent="0.2">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spans="1:26" ht="15.75" customHeight="1" x14ac:dyDescent="0.2">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spans="1:26" ht="15.75" customHeight="1" x14ac:dyDescent="0.2">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spans="1:26" ht="15.75" customHeight="1" x14ac:dyDescent="0.2">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spans="1:26" ht="15.75" customHeight="1" x14ac:dyDescent="0.2">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spans="1:26" ht="15.75" customHeight="1" x14ac:dyDescent="0.2">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spans="1:26" ht="15.75" customHeight="1" x14ac:dyDescent="0.2">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spans="1:26" ht="15.75" customHeight="1" x14ac:dyDescent="0.2">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spans="1:26" ht="15.75" customHeight="1" x14ac:dyDescent="0.2">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spans="1:26" ht="15.75" customHeight="1" x14ac:dyDescent="0.2">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spans="1:26" ht="15.75" customHeight="1" x14ac:dyDescent="0.2">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spans="1:26" ht="15.75" customHeight="1" x14ac:dyDescent="0.2">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spans="1:26" ht="15.75" customHeight="1" x14ac:dyDescent="0.2">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spans="1:26" ht="15.75" customHeight="1" x14ac:dyDescent="0.2">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spans="1:26" ht="15.75" customHeight="1" x14ac:dyDescent="0.2">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spans="1:26" ht="15.75" customHeight="1" x14ac:dyDescent="0.2">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spans="1:26" ht="15.75" customHeight="1" x14ac:dyDescent="0.2">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spans="1:26" ht="15.75" customHeight="1" x14ac:dyDescent="0.2">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spans="1:26" ht="15.75" customHeight="1" x14ac:dyDescent="0.2">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spans="1:26" ht="15.75" customHeight="1" x14ac:dyDescent="0.2">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spans="1:26" ht="15.75" customHeight="1" x14ac:dyDescent="0.2">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spans="1:26" ht="15.75" customHeight="1" x14ac:dyDescent="0.2">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spans="1:26" ht="15.75" customHeight="1" x14ac:dyDescent="0.2">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spans="1:26" ht="15.75" customHeight="1" x14ac:dyDescent="0.2">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spans="1:26" ht="15.75" customHeight="1" x14ac:dyDescent="0.2">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spans="1:26" ht="15.75" customHeight="1" x14ac:dyDescent="0.2">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spans="1:26" ht="15.75" customHeight="1" x14ac:dyDescent="0.2">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spans="1:26" ht="15.75" customHeight="1" x14ac:dyDescent="0.2">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spans="1:26" ht="15.75" customHeight="1" x14ac:dyDescent="0.2">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spans="1:26" ht="15.75" customHeight="1" x14ac:dyDescent="0.2">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spans="1:26" ht="15.75" customHeight="1" x14ac:dyDescent="0.2">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spans="1:26" ht="15.75" customHeight="1" x14ac:dyDescent="0.2">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spans="1:26" ht="15.75" customHeight="1" x14ac:dyDescent="0.2">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spans="1:26" ht="15.75" customHeight="1" x14ac:dyDescent="0.2">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spans="1:26" ht="15.75" customHeight="1" x14ac:dyDescent="0.2">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spans="1:26" ht="15.75" customHeight="1" x14ac:dyDescent="0.2">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spans="1:26" ht="15.75" customHeight="1" x14ac:dyDescent="0.2">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spans="1:26" ht="15.75" customHeight="1" x14ac:dyDescent="0.2">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spans="1:26" ht="15.75" customHeight="1" x14ac:dyDescent="0.2">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spans="1:26" ht="15.75" customHeight="1" x14ac:dyDescent="0.2">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spans="1:26" ht="15.75" customHeight="1" x14ac:dyDescent="0.2">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spans="1:26" ht="15.75" customHeight="1" x14ac:dyDescent="0.2">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spans="1:26" ht="15.75" customHeight="1" x14ac:dyDescent="0.2">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spans="1:26" ht="15.75" customHeight="1" x14ac:dyDescent="0.2">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spans="1:26" ht="15.75" customHeight="1" x14ac:dyDescent="0.2">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spans="1:26" ht="15.75" customHeight="1" x14ac:dyDescent="0.2">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spans="1:26" ht="15.75" customHeight="1" x14ac:dyDescent="0.2">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spans="1:26" ht="15.75" customHeight="1" x14ac:dyDescent="0.2">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spans="1:26" ht="15.75" customHeight="1" x14ac:dyDescent="0.2">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spans="1:26" ht="15.75" customHeight="1" x14ac:dyDescent="0.2">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spans="1:26" ht="15.75" customHeight="1" x14ac:dyDescent="0.2">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spans="1:26" ht="15.75" customHeight="1" x14ac:dyDescent="0.2">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spans="1:26" ht="15.75" customHeight="1" x14ac:dyDescent="0.2">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spans="1:26" ht="15.75" customHeight="1" x14ac:dyDescent="0.2">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spans="1:26" ht="15.75" customHeight="1" x14ac:dyDescent="0.2">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spans="1:26" ht="15.75" customHeight="1" x14ac:dyDescent="0.2">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spans="1:26" ht="15.75" customHeight="1" x14ac:dyDescent="0.2">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spans="1:26" ht="15.75" customHeight="1" x14ac:dyDescent="0.2">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spans="1:26" ht="15.75" customHeight="1" x14ac:dyDescent="0.2">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spans="1:26" ht="15.75" customHeight="1" x14ac:dyDescent="0.2">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spans="1:26" ht="15.75" customHeight="1" x14ac:dyDescent="0.2">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spans="1:26" ht="15.75" customHeight="1" x14ac:dyDescent="0.2">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spans="1:26" ht="15.75" customHeight="1" x14ac:dyDescent="0.2">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spans="1:26" ht="15.75" customHeight="1" x14ac:dyDescent="0.2">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spans="1:26" ht="15.75" customHeight="1" x14ac:dyDescent="0.2">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spans="1:26" ht="15.75" customHeight="1" x14ac:dyDescent="0.2">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spans="1:26" ht="15.75" customHeight="1" x14ac:dyDescent="0.2">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spans="1:26" ht="15.75" customHeight="1" x14ac:dyDescent="0.2">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spans="1:26" ht="15.75" customHeight="1" x14ac:dyDescent="0.2">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spans="1:26" ht="15.75" customHeight="1" x14ac:dyDescent="0.2">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spans="1:26" ht="15.75" customHeight="1" x14ac:dyDescent="0.2">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spans="1:26" ht="15.75" customHeight="1" x14ac:dyDescent="0.2">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spans="1:26" ht="15.75" customHeight="1" x14ac:dyDescent="0.2">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spans="1:26" ht="15.75" customHeight="1" x14ac:dyDescent="0.2">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spans="1:26" ht="15.75" customHeight="1" x14ac:dyDescent="0.2">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spans="1:26" ht="15.75" customHeight="1" x14ac:dyDescent="0.2">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spans="1:26" ht="15.75" customHeight="1" x14ac:dyDescent="0.2">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spans="1:26" ht="15.75" customHeight="1" x14ac:dyDescent="0.2">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spans="1:26" ht="15.75" customHeight="1" x14ac:dyDescent="0.2">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spans="1:26" ht="15.75" customHeight="1" x14ac:dyDescent="0.2">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spans="1:26" ht="15.75" customHeight="1" x14ac:dyDescent="0.2">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spans="1:26" ht="15.75" customHeight="1" x14ac:dyDescent="0.2">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spans="1:26" ht="15.75" customHeight="1" x14ac:dyDescent="0.2">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spans="1:26" ht="15.75" customHeight="1" x14ac:dyDescent="0.2">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spans="1:26" ht="15.75" customHeight="1" x14ac:dyDescent="0.2">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spans="1:26" ht="15.75" customHeight="1" x14ac:dyDescent="0.2">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spans="1:26" ht="15.75" customHeight="1" x14ac:dyDescent="0.2">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spans="1:26" ht="15.75" customHeight="1" x14ac:dyDescent="0.2">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spans="1:26" ht="15.75" customHeight="1" x14ac:dyDescent="0.2">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spans="1:26" ht="15.75" customHeight="1" x14ac:dyDescent="0.2">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spans="1:26" ht="15.75" customHeight="1" x14ac:dyDescent="0.2">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spans="1:26" ht="15.75" customHeight="1" x14ac:dyDescent="0.2">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spans="1:26" ht="15.75" customHeight="1" x14ac:dyDescent="0.2">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spans="1:26" ht="15.75" customHeight="1" x14ac:dyDescent="0.2">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spans="1:26" ht="15.75" customHeight="1" x14ac:dyDescent="0.2">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spans="1:26" ht="15.75" customHeight="1" x14ac:dyDescent="0.2">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spans="1:26" ht="15.75" customHeight="1" x14ac:dyDescent="0.2">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spans="1:26" ht="15.75" customHeight="1" x14ac:dyDescent="0.2">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spans="1:26" ht="15.75" customHeight="1" x14ac:dyDescent="0.2">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spans="1:26" ht="15.75" customHeight="1" x14ac:dyDescent="0.2">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spans="1:26" ht="15.75" customHeight="1" x14ac:dyDescent="0.2">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spans="1:26" ht="15.75" customHeight="1" x14ac:dyDescent="0.2">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spans="1:26" ht="15.75" customHeight="1" x14ac:dyDescent="0.2">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spans="1:26" ht="15.75" customHeight="1" x14ac:dyDescent="0.2">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spans="1:26" ht="15.75" customHeight="1" x14ac:dyDescent="0.2">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spans="1:26" ht="15.75" customHeight="1" x14ac:dyDescent="0.2">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spans="1:26" ht="15.75" customHeight="1" x14ac:dyDescent="0.2">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spans="1:26" ht="15.75" customHeight="1" x14ac:dyDescent="0.2">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spans="1:26" ht="15.75" customHeight="1" x14ac:dyDescent="0.2">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spans="1:26" ht="15.75" customHeight="1" x14ac:dyDescent="0.2">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spans="1:26" ht="15.75" customHeight="1" x14ac:dyDescent="0.2">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spans="1:26" ht="15.75" customHeight="1" x14ac:dyDescent="0.2">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spans="1:26" ht="15.75" customHeight="1" x14ac:dyDescent="0.2">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spans="1:26" ht="15.75" customHeight="1" x14ac:dyDescent="0.2">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spans="1:26" ht="15.75" customHeight="1" x14ac:dyDescent="0.2">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spans="1:26" ht="15.75" customHeight="1" x14ac:dyDescent="0.2">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spans="1:26" ht="15.75" customHeight="1" x14ac:dyDescent="0.2">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spans="1:26" ht="15.75" customHeight="1" x14ac:dyDescent="0.2">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spans="1:26" ht="15.75" customHeight="1" x14ac:dyDescent="0.2">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spans="1:26" ht="15.75" customHeight="1" x14ac:dyDescent="0.2">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spans="1:26" ht="15.75" customHeight="1" x14ac:dyDescent="0.2">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spans="1:26" ht="15.75" customHeight="1" x14ac:dyDescent="0.2">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spans="1:26" ht="15.75" customHeight="1" x14ac:dyDescent="0.2">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spans="1:26" ht="15.75" customHeight="1" x14ac:dyDescent="0.2">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spans="1:26" ht="15.75" customHeight="1" x14ac:dyDescent="0.2">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spans="1:26" ht="15.75" customHeight="1" x14ac:dyDescent="0.2">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spans="1:26" ht="15.75" customHeight="1" x14ac:dyDescent="0.2">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spans="1:26" ht="15.75" customHeight="1" x14ac:dyDescent="0.2">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spans="1:26" ht="15.75" customHeight="1" x14ac:dyDescent="0.2">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spans="1:26" ht="15.75" customHeight="1" x14ac:dyDescent="0.2">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spans="1:26" ht="15.75" customHeight="1" x14ac:dyDescent="0.2">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spans="1:26" ht="15.75" customHeight="1" x14ac:dyDescent="0.2">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spans="1:26" ht="15.75" customHeight="1" x14ac:dyDescent="0.2">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spans="1:26" ht="15.75" customHeight="1" x14ac:dyDescent="0.2">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spans="1:26" ht="15.75" customHeight="1" x14ac:dyDescent="0.2">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spans="1:26" ht="15.75" customHeight="1" x14ac:dyDescent="0.2">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spans="1:26" ht="15.75" customHeight="1" x14ac:dyDescent="0.2">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spans="1:26" ht="15.75" customHeight="1" x14ac:dyDescent="0.2">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spans="1:26" ht="15.75" customHeight="1" x14ac:dyDescent="0.2">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spans="1:26" ht="15.75" customHeight="1" x14ac:dyDescent="0.2">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spans="1:26" ht="15.75" customHeight="1" x14ac:dyDescent="0.2">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spans="1:26" ht="15.75" customHeight="1" x14ac:dyDescent="0.2">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spans="1:26" ht="15.75" customHeight="1" x14ac:dyDescent="0.2">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spans="1:26" ht="15.75" customHeight="1" x14ac:dyDescent="0.2">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spans="1:26" ht="15.75" customHeight="1" x14ac:dyDescent="0.2">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spans="1:26" ht="15.75" customHeight="1" x14ac:dyDescent="0.2">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spans="1:26" ht="15.75" customHeight="1" x14ac:dyDescent="0.2">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spans="1:26" ht="15.75" customHeight="1" x14ac:dyDescent="0.2">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spans="1:26" ht="15.75" customHeight="1" x14ac:dyDescent="0.2">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spans="1:26" ht="15.75" customHeight="1" x14ac:dyDescent="0.2">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spans="1:26" ht="15.75" customHeight="1" x14ac:dyDescent="0.2">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spans="1:26" ht="15.75" customHeight="1" x14ac:dyDescent="0.2">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spans="1:26" ht="15.75" customHeight="1" x14ac:dyDescent="0.2">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spans="1:26" ht="15.75" customHeight="1" x14ac:dyDescent="0.2">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spans="1:26" ht="15.75" customHeight="1" x14ac:dyDescent="0.2">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spans="1:26" ht="15.75" customHeight="1" x14ac:dyDescent="0.2">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spans="1:26" ht="15.75" customHeight="1" x14ac:dyDescent="0.2">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spans="1:26" ht="15.75" customHeight="1" x14ac:dyDescent="0.2">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spans="1:26" ht="15.75" customHeight="1" x14ac:dyDescent="0.2">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spans="1:26" ht="15.75" customHeight="1" x14ac:dyDescent="0.2">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spans="1:26" ht="15.75" customHeight="1" x14ac:dyDescent="0.2">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spans="1:26" ht="15.75" customHeight="1" x14ac:dyDescent="0.2">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spans="1:26" ht="15.75" customHeight="1" x14ac:dyDescent="0.2">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spans="1:26" ht="15.75" customHeight="1" x14ac:dyDescent="0.2">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spans="1:26" ht="15.75" customHeight="1" x14ac:dyDescent="0.2">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spans="1:26" ht="15.75" customHeight="1" x14ac:dyDescent="0.2">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spans="1:26" ht="15.75" customHeight="1" x14ac:dyDescent="0.2">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spans="1:26" ht="15.75" customHeight="1" x14ac:dyDescent="0.2">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spans="1:26" ht="15.75" customHeight="1" x14ac:dyDescent="0.2">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spans="1:26" ht="15.75" customHeight="1" x14ac:dyDescent="0.2">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spans="1:26" ht="15.75" customHeight="1" x14ac:dyDescent="0.2">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spans="1:26" ht="15.75" customHeight="1" x14ac:dyDescent="0.2">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spans="1:26" ht="15.75" customHeight="1" x14ac:dyDescent="0.2">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spans="1:26" ht="15.75" customHeight="1" x14ac:dyDescent="0.2">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spans="1:26" ht="15.75" customHeight="1" x14ac:dyDescent="0.2">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spans="1:26" ht="15.75" customHeight="1" x14ac:dyDescent="0.2">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spans="1:26" ht="15.75" customHeight="1" x14ac:dyDescent="0.2">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spans="1:26" ht="15.75" customHeight="1" x14ac:dyDescent="0.2">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spans="1:26" ht="15.75" customHeight="1" x14ac:dyDescent="0.2">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spans="1:26" ht="15.75" customHeight="1" x14ac:dyDescent="0.2">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spans="1:26" ht="15.75" customHeight="1" x14ac:dyDescent="0.2">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spans="1:26" ht="15.75" customHeight="1" x14ac:dyDescent="0.2">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spans="1:26" ht="15.75" customHeight="1" x14ac:dyDescent="0.2">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spans="1:26" ht="15.75" customHeight="1" x14ac:dyDescent="0.2">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spans="1:26" ht="15.75" customHeight="1" x14ac:dyDescent="0.2">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spans="1:26" ht="15.75" customHeight="1" x14ac:dyDescent="0.2">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spans="1:26" ht="15.75" customHeight="1" x14ac:dyDescent="0.2">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spans="1:26" ht="15.75" customHeight="1" x14ac:dyDescent="0.2">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spans="1:26" ht="15.75" customHeight="1" x14ac:dyDescent="0.2">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spans="1:26" ht="15.75" customHeight="1" x14ac:dyDescent="0.2">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spans="1:26" ht="15.75" customHeight="1" x14ac:dyDescent="0.2">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spans="1:26" ht="15.75" customHeight="1" x14ac:dyDescent="0.2">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spans="1:26" ht="15.75" customHeight="1" x14ac:dyDescent="0.2">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spans="1:26" ht="15.75" customHeight="1" x14ac:dyDescent="0.2">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spans="1:26" ht="15.75" customHeight="1" x14ac:dyDescent="0.2">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spans="1:26" ht="15.75" customHeight="1" x14ac:dyDescent="0.2">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spans="1:26" ht="15.75" customHeight="1" x14ac:dyDescent="0.2">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spans="1:26" ht="15.75" customHeight="1" x14ac:dyDescent="0.2">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spans="1:26" ht="15.75" customHeight="1" x14ac:dyDescent="0.2">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spans="1:26" ht="15.75" customHeight="1" x14ac:dyDescent="0.2">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spans="1:26" ht="15.75" customHeight="1" x14ac:dyDescent="0.2">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spans="1:26" ht="15.75" customHeight="1" x14ac:dyDescent="0.2">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spans="1:26" ht="15.75" customHeight="1" x14ac:dyDescent="0.2">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spans="1:26" ht="15.75" customHeight="1" x14ac:dyDescent="0.2">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spans="1:26" ht="15.75" customHeight="1" x14ac:dyDescent="0.2">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spans="1:26" ht="15.75" customHeight="1" x14ac:dyDescent="0.2">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spans="1:26" ht="15.75" customHeight="1" x14ac:dyDescent="0.2">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spans="1:26" ht="15.75" customHeight="1" x14ac:dyDescent="0.2">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spans="1:26" ht="15.75" customHeight="1" x14ac:dyDescent="0.2">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spans="1:26" ht="15.75" customHeight="1" x14ac:dyDescent="0.2">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spans="1:26" ht="15.75" customHeight="1" x14ac:dyDescent="0.2">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spans="1:26" ht="15.75" customHeight="1" x14ac:dyDescent="0.2">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spans="1:26" ht="15.75" customHeight="1" x14ac:dyDescent="0.2">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spans="1:26" ht="15.75" customHeight="1" x14ac:dyDescent="0.2">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spans="1:26" ht="15.75" customHeight="1" x14ac:dyDescent="0.2">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spans="1:26" ht="15.75" customHeight="1" x14ac:dyDescent="0.2">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spans="1:26" ht="15.75" customHeight="1" x14ac:dyDescent="0.2">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spans="1:26" ht="15.75" customHeight="1" x14ac:dyDescent="0.2">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spans="1:26" ht="15.75" customHeight="1" x14ac:dyDescent="0.2">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spans="1:26" ht="15.75" customHeight="1" x14ac:dyDescent="0.2">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spans="1:26" ht="15.75" customHeight="1" x14ac:dyDescent="0.2">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spans="1:26" ht="15.75" customHeight="1" x14ac:dyDescent="0.2">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spans="1:26" ht="15.75" customHeight="1" x14ac:dyDescent="0.2">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spans="1:26" ht="15.75" customHeight="1" x14ac:dyDescent="0.2">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spans="1:26" ht="15.75" customHeight="1" x14ac:dyDescent="0.2">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spans="1:26" ht="15.75" customHeight="1" x14ac:dyDescent="0.2">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spans="1:26" ht="15.75" customHeight="1" x14ac:dyDescent="0.2">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spans="1:26" ht="15.75" customHeight="1" x14ac:dyDescent="0.2">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spans="1:26" ht="15.75" customHeight="1" x14ac:dyDescent="0.2">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spans="1:26" ht="15.75" customHeight="1" x14ac:dyDescent="0.2">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spans="1:26" ht="15.75" customHeight="1" x14ac:dyDescent="0.2">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spans="1:26" ht="15.75" customHeight="1" x14ac:dyDescent="0.2">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spans="1:26" ht="15.75" customHeight="1" x14ac:dyDescent="0.2">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spans="1:26" ht="15.75" customHeight="1" x14ac:dyDescent="0.2">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spans="1:26" ht="15.75" customHeight="1" x14ac:dyDescent="0.2">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spans="1:26" ht="15.75" customHeight="1" x14ac:dyDescent="0.2">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spans="1:26" ht="15.75" customHeight="1" x14ac:dyDescent="0.2">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spans="1:26" ht="15.75" customHeight="1" x14ac:dyDescent="0.2">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spans="1:26" ht="15.75" customHeight="1" x14ac:dyDescent="0.2">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spans="1:26" ht="15.75" customHeight="1" x14ac:dyDescent="0.2">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spans="1:26" ht="15.75" customHeight="1" x14ac:dyDescent="0.2">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spans="1:26" ht="15.75" customHeight="1" x14ac:dyDescent="0.2">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spans="1:26" ht="15.75" customHeight="1" x14ac:dyDescent="0.2">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spans="1:26" ht="15.75" customHeight="1" x14ac:dyDescent="0.2">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pageMargins left="0.7" right="0.7" top="0.75" bottom="0.75" header="0" footer="0"/>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08B31-C4D8-4B9A-A6C9-9A69B1F3CD8C}">
  <dimension ref="A1:D37"/>
  <sheetViews>
    <sheetView showGridLines="0" workbookViewId="0">
      <selection activeCell="A12" sqref="A12:D12"/>
    </sheetView>
  </sheetViews>
  <sheetFormatPr baseColWidth="10" defaultColWidth="11" defaultRowHeight="14.25" x14ac:dyDescent="0.2"/>
  <cols>
    <col min="1" max="1" width="30.625" style="15" customWidth="1"/>
    <col min="2" max="2" width="106.25" style="15" customWidth="1"/>
    <col min="3" max="3" width="20.125" style="15" customWidth="1"/>
    <col min="4" max="4" width="18.5" style="15" customWidth="1"/>
    <col min="5" max="16384" width="11" style="15"/>
  </cols>
  <sheetData>
    <row r="1" spans="1:4" ht="15" x14ac:dyDescent="0.2">
      <c r="A1" s="173"/>
      <c r="B1" s="170" t="s">
        <v>183</v>
      </c>
      <c r="C1" s="2" t="s">
        <v>159</v>
      </c>
      <c r="D1" s="3" t="s">
        <v>160</v>
      </c>
    </row>
    <row r="2" spans="1:4" ht="15" x14ac:dyDescent="0.2">
      <c r="A2" s="174"/>
      <c r="B2" s="171"/>
      <c r="C2" s="2" t="s">
        <v>161</v>
      </c>
      <c r="D2" s="3">
        <v>5</v>
      </c>
    </row>
    <row r="3" spans="1:4" ht="15" x14ac:dyDescent="0.2">
      <c r="A3" s="174"/>
      <c r="B3" s="171"/>
      <c r="C3" s="2" t="s">
        <v>163</v>
      </c>
      <c r="D3" s="22">
        <v>44868</v>
      </c>
    </row>
    <row r="4" spans="1:4" ht="15" x14ac:dyDescent="0.2">
      <c r="A4" s="175"/>
      <c r="B4" s="172"/>
      <c r="C4" s="2" t="s">
        <v>164</v>
      </c>
      <c r="D4" s="3" t="s">
        <v>165</v>
      </c>
    </row>
    <row r="5" spans="1:4" ht="30" customHeight="1" x14ac:dyDescent="0.2">
      <c r="A5" s="23"/>
      <c r="B5" s="23"/>
      <c r="C5" s="23"/>
      <c r="D5" s="24"/>
    </row>
    <row r="6" spans="1:4" ht="10.5" customHeight="1" x14ac:dyDescent="0.2"/>
    <row r="7" spans="1:4" ht="25.5" customHeight="1" x14ac:dyDescent="0.2">
      <c r="A7" s="169" t="s">
        <v>281</v>
      </c>
      <c r="B7" s="169"/>
      <c r="C7" s="169"/>
      <c r="D7" s="169"/>
    </row>
    <row r="8" spans="1:4" ht="11.25" customHeight="1" x14ac:dyDescent="0.2"/>
    <row r="9" spans="1:4" ht="15" x14ac:dyDescent="0.25">
      <c r="A9" s="16" t="s">
        <v>282</v>
      </c>
      <c r="B9" s="17"/>
    </row>
    <row r="11" spans="1:4" ht="15" x14ac:dyDescent="0.2">
      <c r="A11" s="176" t="s">
        <v>283</v>
      </c>
      <c r="B11" s="177"/>
      <c r="C11" s="177"/>
      <c r="D11" s="178"/>
    </row>
    <row r="12" spans="1:4" ht="14.25" customHeight="1" x14ac:dyDescent="0.2">
      <c r="A12" s="166" t="str">
        <f>IFERROR(IF(VLOOKUP($B$9,Funciones!$A$2:$AA$9,2,FALSE)=0,"",VLOOKUP($B$9,Funciones!$A$2:$AA$9,2,FALSE)),"")</f>
        <v/>
      </c>
      <c r="B12" s="167"/>
      <c r="C12" s="167"/>
      <c r="D12" s="168"/>
    </row>
    <row r="13" spans="1:4" ht="14.25" customHeight="1" x14ac:dyDescent="0.2">
      <c r="A13" s="166" t="str">
        <f>IFERROR(IF(VLOOKUP($B$9,Funciones!$A$2:$AA$9,3,FALSE)=0,"",VLOOKUP($B$9,Funciones!$A$2:$AA$9,3,FALSE)),"")</f>
        <v/>
      </c>
      <c r="B13" s="167"/>
      <c r="C13" s="167"/>
      <c r="D13" s="168" t="str">
        <f>IFERROR(IF(VLOOKUP($B$9,[1]Hoja2!$B$2:$AB$9,3,FALSE)=0,"",VLOOKUP($B$9,[1]Hoja2!$B$2:$AB$9,3,FALSE)),"")</f>
        <v/>
      </c>
    </row>
    <row r="14" spans="1:4" ht="14.25" customHeight="1" x14ac:dyDescent="0.2">
      <c r="A14" s="166" t="str">
        <f>IFERROR(IF(VLOOKUP($B$9,Funciones!$A$2:$AA$9,4,FALSE)=0,"",VLOOKUP($B$9,Funciones!$A$2:$AA$9,4,FALSE)),"")</f>
        <v/>
      </c>
      <c r="B14" s="167"/>
      <c r="C14" s="167"/>
      <c r="D14" s="168" t="str">
        <f>IFERROR(IF(VLOOKUP($B$9,[1]Hoja2!$B$2:$AB$9,4,FALSE)=0,"",VLOOKUP($B$9,[1]Hoja2!$B$2:$AB$9,4,FALSE)),"")</f>
        <v/>
      </c>
    </row>
    <row r="15" spans="1:4" ht="14.25" customHeight="1" x14ac:dyDescent="0.2">
      <c r="A15" s="166" t="str">
        <f>IFERROR(IF(VLOOKUP($B$9,Funciones!$A$2:$AA$9,5,FALSE)=0,"",VLOOKUP($B$9,Funciones!$A$2:$AA$9,5,FALSE)),"")</f>
        <v/>
      </c>
      <c r="B15" s="167"/>
      <c r="C15" s="167"/>
      <c r="D15" s="168" t="str">
        <f>IFERROR(IF(VLOOKUP($B$9,[1]Hoja2!$B$2:$AB$9,5,FALSE)=0,"",VLOOKUP($B$9,[1]Hoja2!$B$2:$AB$9,5,FALSE)),"")</f>
        <v/>
      </c>
    </row>
    <row r="16" spans="1:4" ht="14.25" customHeight="1" x14ac:dyDescent="0.2">
      <c r="A16" s="166" t="str">
        <f>IFERROR(IF(VLOOKUP($B$9,Funciones!$A$2:$AA$9,6,FALSE)=0,"",VLOOKUP($B$9,Funciones!$A$2:$AA$9,6,FALSE)),"")</f>
        <v/>
      </c>
      <c r="B16" s="167"/>
      <c r="C16" s="167"/>
      <c r="D16" s="168" t="str">
        <f>IFERROR(IF(VLOOKUP($B$9,[1]Hoja2!$B$2:$AB$9,6,FALSE)=0,"",VLOOKUP($B$9,[1]Hoja2!$B$2:$AB$9,5,FALSE)),"")</f>
        <v/>
      </c>
    </row>
    <row r="17" spans="1:4" ht="14.25" customHeight="1" x14ac:dyDescent="0.2">
      <c r="A17" s="166" t="str">
        <f>IFERROR(IF(VLOOKUP($B$9,Funciones!$A$2:$AA$9,7,FALSE)=0,"",VLOOKUP($B$9,Funciones!$A$2:$AA$9,7,FALSE)),"")</f>
        <v/>
      </c>
      <c r="B17" s="167"/>
      <c r="C17" s="167"/>
      <c r="D17" s="168" t="str">
        <f>IFERROR(IF(VLOOKUP($B$9,[1]Hoja2!$B$2:$AB$9,7,FALSE)=0,"",VLOOKUP($B$9,[1]Hoja2!$B$2:$AB$9,5,FALSE)),"")</f>
        <v/>
      </c>
    </row>
    <row r="18" spans="1:4" ht="14.25" customHeight="1" x14ac:dyDescent="0.2">
      <c r="A18" s="166" t="str">
        <f>IFERROR(IF(VLOOKUP($B$9,Funciones!$A$2:$AA$9,8,FALSE)=0,"",VLOOKUP($B$9,Funciones!$A$2:$AA$9,8,FALSE)),"")</f>
        <v/>
      </c>
      <c r="B18" s="167"/>
      <c r="C18" s="167"/>
      <c r="D18" s="168" t="str">
        <f>IFERROR(IF(VLOOKUP($B$9,[1]Hoja2!$B$2:$AB$9,8,FALSE)=0,"",VLOOKUP($B$9,[1]Hoja2!$B$2:$AB$9,8,FALSE)),"")</f>
        <v/>
      </c>
    </row>
    <row r="19" spans="1:4" ht="14.25" customHeight="1" x14ac:dyDescent="0.2">
      <c r="A19" s="166" t="str">
        <f>IFERROR(IF(VLOOKUP($B$9,Funciones!$A$2:$AA$9,9,FALSE)=0,"",VLOOKUP($B$9,Funciones!$A$2:$AA$9,9,FALSE)),"")</f>
        <v/>
      </c>
      <c r="B19" s="167"/>
      <c r="C19" s="167"/>
      <c r="D19" s="168" t="str">
        <f>IFERROR(IF(VLOOKUP($B$9,[1]Hoja2!$B$2:$AB$9,9,FALSE)=0,"",VLOOKUP($B$9,[1]Hoja2!$B$2:$AB$9,9,FALSE)),"")</f>
        <v/>
      </c>
    </row>
    <row r="20" spans="1:4" ht="14.25" customHeight="1" x14ac:dyDescent="0.2">
      <c r="A20" s="166" t="str">
        <f>IFERROR(IF(VLOOKUP($B$9,Funciones!$A$2:$AA$9,10,FALSE)=0,"",VLOOKUP($B$9,Funciones!$A$2:$AA$9,10,FALSE)),"")</f>
        <v/>
      </c>
      <c r="B20" s="167"/>
      <c r="C20" s="167"/>
      <c r="D20" s="168" t="str">
        <f>IFERROR(IF(VLOOKUP($B$9,[1]Hoja2!$B$2:$AB$9,10,FALSE)=0,"",VLOOKUP($B$9,[1]Hoja2!$B$2:$AB$9,10,FALSE)),"")</f>
        <v/>
      </c>
    </row>
    <row r="21" spans="1:4" ht="14.25" customHeight="1" x14ac:dyDescent="0.2">
      <c r="A21" s="166" t="str">
        <f>IFERROR(IF(VLOOKUP($B$9,Funciones!$A$2:$AA$9,11,FALSE)=0,"",VLOOKUP($B$9,Funciones!$A$2:$AA$9,11,FALSE)),"")</f>
        <v/>
      </c>
      <c r="B21" s="167"/>
      <c r="C21" s="167"/>
      <c r="D21" s="168" t="str">
        <f>IFERROR(IF(VLOOKUP($B$9,[1]Hoja2!$B$2:$AB$9,11,FALSE)=0,"",VLOOKUP($B$9,[1]Hoja2!$B$2:$AB$9,11,FALSE)),"")</f>
        <v/>
      </c>
    </row>
    <row r="22" spans="1:4" ht="14.25" customHeight="1" x14ac:dyDescent="0.2">
      <c r="A22" s="166" t="str">
        <f>IFERROR(IF(VLOOKUP($B$9,Funciones!$A$2:$AA$9,12,FALSE)=0,"",VLOOKUP($B$9,Funciones!$A$2:$AA$9,12,FALSE)),"")</f>
        <v/>
      </c>
      <c r="B22" s="167"/>
      <c r="C22" s="167"/>
      <c r="D22" s="168" t="str">
        <f>IFERROR(IF(VLOOKUP($B$9,[1]Hoja2!$B$2:$AB$9,12,FALSE)=0,"",VLOOKUP($B$9,[1]Hoja2!$B$2:$AB$9,12,FALSE)),"")</f>
        <v/>
      </c>
    </row>
    <row r="23" spans="1:4" ht="14.25" customHeight="1" x14ac:dyDescent="0.2">
      <c r="A23" s="166" t="str">
        <f>IFERROR(IF(VLOOKUP($B$9,Funciones!$A$2:$AA$9,13,FALSE)=0,"",VLOOKUP($B$9,Funciones!$A$2:$AA$9,13,FALSE)),"")</f>
        <v/>
      </c>
      <c r="B23" s="167"/>
      <c r="C23" s="167"/>
      <c r="D23" s="168" t="str">
        <f>IFERROR(IF(VLOOKUP($B$9,[1]Hoja2!$B$2:$AB$9,13,FALSE)=0,"",VLOOKUP($B$9,[1]Hoja2!$B$2:$AB$9,13,FALSE)),"")</f>
        <v/>
      </c>
    </row>
    <row r="24" spans="1:4" ht="14.25" customHeight="1" x14ac:dyDescent="0.2">
      <c r="A24" s="166" t="str">
        <f>IFERROR(IF(VLOOKUP($B$9,Funciones!$A$2:$AA$9,14,FALSE)=0,"",VLOOKUP($B$9,Funciones!$A$2:$AA$9,14,FALSE)),"")</f>
        <v/>
      </c>
      <c r="B24" s="167"/>
      <c r="C24" s="167"/>
      <c r="D24" s="168" t="str">
        <f>IFERROR(IF(VLOOKUP($B$9,[1]Hoja2!$B$2:$AB$9,14,FALSE)=0,"",VLOOKUP($B$9,[1]Hoja2!$B$2:$AB$9,14,FALSE)),"")</f>
        <v/>
      </c>
    </row>
    <row r="25" spans="1:4" ht="14.25" customHeight="1" x14ac:dyDescent="0.2">
      <c r="A25" s="166" t="str">
        <f>IFERROR(IF(VLOOKUP($B$9,Funciones!$A$2:$AA$9,15,FALSE)=0,"",VLOOKUP($B$9,Funciones!$A$2:$AA$9,15,FALSE)),"")</f>
        <v/>
      </c>
      <c r="B25" s="167"/>
      <c r="C25" s="167"/>
      <c r="D25" s="168" t="str">
        <f>IFERROR(IF(VLOOKUP($B$9,[1]Hoja2!$B$2:$AB$9,15,FALSE)=0,"",VLOOKUP($B$9,[1]Hoja2!$B$2:$AB$9,15,FALSE)),"")</f>
        <v/>
      </c>
    </row>
    <row r="26" spans="1:4" ht="14.25" customHeight="1" x14ac:dyDescent="0.2">
      <c r="A26" s="166" t="str">
        <f>IFERROR(IF(VLOOKUP($B$9,Funciones!$A$2:$AA$9,16,FALSE)=0,"",VLOOKUP($B$9,Funciones!$A$2:$AA$9,16,FALSE)),"")</f>
        <v/>
      </c>
      <c r="B26" s="167"/>
      <c r="C26" s="167"/>
      <c r="D26" s="168" t="str">
        <f>IFERROR(IF(VLOOKUP($B$9,[1]Hoja2!$B$2:$AB$9,16,FALSE)=0,"",VLOOKUP($B$9,[1]Hoja2!$B$2:$AB$9,16,FALSE)),"")</f>
        <v/>
      </c>
    </row>
    <row r="27" spans="1:4" ht="14.25" customHeight="1" x14ac:dyDescent="0.2">
      <c r="A27" s="166" t="str">
        <f>IFERROR(IF(VLOOKUP($B$9,Funciones!$A$2:$AA$9,17,FALSE)=0,"",VLOOKUP($B$9,Funciones!$A$2:$AA$9,17,FALSE)),"")</f>
        <v/>
      </c>
      <c r="B27" s="167"/>
      <c r="C27" s="167"/>
      <c r="D27" s="168" t="str">
        <f>IFERROR(IF(VLOOKUP($B$9,[1]Hoja2!$B$2:$AB$9,17,FALSE)=0,"",VLOOKUP($B$9,[1]Hoja2!$B$2:$AB$9,17,FALSE)),"")</f>
        <v/>
      </c>
    </row>
    <row r="28" spans="1:4" ht="14.25" customHeight="1" x14ac:dyDescent="0.2">
      <c r="A28" s="166" t="str">
        <f>IFERROR(IF(VLOOKUP($B$9,Funciones!$A$2:$AA$9,18,FALSE)=0,"",VLOOKUP($B$9,Funciones!$A$2:$AA$9,18,FALSE)),"")</f>
        <v/>
      </c>
      <c r="B28" s="167"/>
      <c r="C28" s="167"/>
      <c r="D28" s="168" t="str">
        <f>IFERROR(IF(VLOOKUP($B$9,[1]Hoja2!$B$2:$AB$9,18,FALSE)=0,"",VLOOKUP($B$9,[1]Hoja2!$B$2:$AB$9,18,FALSE)),"")</f>
        <v/>
      </c>
    </row>
    <row r="29" spans="1:4" ht="14.25" customHeight="1" x14ac:dyDescent="0.2">
      <c r="A29" s="166" t="str">
        <f>IFERROR(IF(VLOOKUP($B$9,Funciones!$A$2:$AA$9,19,FALSE)=0,"",VLOOKUP($B$9,Funciones!$A$2:$AA$9,19,FALSE)),"")</f>
        <v/>
      </c>
      <c r="B29" s="167"/>
      <c r="C29" s="167"/>
      <c r="D29" s="168" t="str">
        <f>IFERROR(IF(VLOOKUP($B$9,[1]Hoja2!$B$2:$AB$9,19,FALSE)=0,"",VLOOKUP($B$9,[1]Hoja2!$B$2:$AB$9,19,FALSE)),"")</f>
        <v/>
      </c>
    </row>
    <row r="30" spans="1:4" ht="14.25" customHeight="1" x14ac:dyDescent="0.2">
      <c r="A30" s="166" t="str">
        <f>IFERROR(IF(VLOOKUP($B$9,Funciones!$A$2:$AA$9,20,FALSE)=0,"",VLOOKUP($B$9,Funciones!$A$2:$AA$9,20,FALSE)),"")</f>
        <v/>
      </c>
      <c r="B30" s="167"/>
      <c r="C30" s="167"/>
      <c r="D30" s="168" t="str">
        <f>IFERROR(IF(VLOOKUP($B$9,[1]Hoja2!$B$2:$AB$9,20,FALSE)=0,"",VLOOKUP($B$9,[1]Hoja2!$B$2:$AB$9,20,FALSE)),"")</f>
        <v/>
      </c>
    </row>
    <row r="31" spans="1:4" ht="14.25" customHeight="1" x14ac:dyDescent="0.2">
      <c r="A31" s="166" t="str">
        <f>IFERROR(IF(VLOOKUP($B$9,Funciones!$A$2:$AA$9,21,FALSE)=0,"",VLOOKUP($B$9,Funciones!$A$2:$AA$9,21,FALSE)),"")</f>
        <v/>
      </c>
      <c r="B31" s="167"/>
      <c r="C31" s="167"/>
      <c r="D31" s="168" t="str">
        <f>IFERROR(IF(VLOOKUP($B$9,[1]Hoja2!$B$2:$AB$9,21,FALSE)=0,"",VLOOKUP($B$9,[1]Hoja2!$B$2:$AB$9,21,FALSE)),"")</f>
        <v/>
      </c>
    </row>
    <row r="32" spans="1:4" ht="14.25" customHeight="1" x14ac:dyDescent="0.2">
      <c r="A32" s="166" t="str">
        <f>IFERROR(IF(VLOOKUP($B$9,Funciones!$A$2:$AA$9,22,FALSE)=0,"",VLOOKUP($B$9,Funciones!$A$2:$AA$9,22,FALSE)),"")</f>
        <v/>
      </c>
      <c r="B32" s="167"/>
      <c r="C32" s="167"/>
      <c r="D32" s="168" t="str">
        <f>IFERROR(IF(VLOOKUP($B$9,[1]Hoja2!$B$2:$AB$9,22,FALSE)=0,"",VLOOKUP($B$9,[1]Hoja2!$B$2:$AB$9,22,FALSE)),"")</f>
        <v/>
      </c>
    </row>
    <row r="33" spans="1:4" ht="14.25" customHeight="1" x14ac:dyDescent="0.2">
      <c r="A33" s="166" t="str">
        <f>IFERROR(IF(VLOOKUP($B$9,Funciones!$A$2:$AA$9,23,FALSE)=0,"",VLOOKUP($B$9,Funciones!$A$2:$AA$9,23,FALSE)),"")</f>
        <v/>
      </c>
      <c r="B33" s="167"/>
      <c r="C33" s="167"/>
      <c r="D33" s="168" t="str">
        <f>IFERROR(IF(VLOOKUP($B$9,[1]Hoja2!$B$2:$AB$9,23,FALSE)=0,"",VLOOKUP($B$9,[1]Hoja2!$B$2:$AB$9,23,FALSE)),"")</f>
        <v/>
      </c>
    </row>
    <row r="34" spans="1:4" ht="14.25" customHeight="1" x14ac:dyDescent="0.2">
      <c r="A34" s="166" t="str">
        <f>IFERROR(IF(VLOOKUP($B$9,Funciones!$A$2:$AA$9,24,FALSE)=0,"",VLOOKUP($B$9,Funciones!$A$2:$AA$9,24,FALSE)),"")</f>
        <v/>
      </c>
      <c r="B34" s="167"/>
      <c r="C34" s="167"/>
      <c r="D34" s="168" t="str">
        <f>IFERROR(IF(VLOOKUP($B$9,[1]Hoja2!$B$2:$AB$9,24,FALSE)=0,"",VLOOKUP($B$9,[1]Hoja2!$B$2:$AB$9,24,FALSE)),"")</f>
        <v/>
      </c>
    </row>
    <row r="35" spans="1:4" ht="14.25" customHeight="1" x14ac:dyDescent="0.2">
      <c r="A35" s="166" t="str">
        <f>IFERROR(IF(VLOOKUP($B$9,Funciones!$A$2:$AA$9,25,FALSE)=0,"",VLOOKUP($B$9,Funciones!$A$2:$AA$9,25,FALSE)),"")</f>
        <v/>
      </c>
      <c r="B35" s="167"/>
      <c r="C35" s="167"/>
      <c r="D35" s="168" t="str">
        <f>IFERROR(IF(VLOOKUP($B$9,[1]Hoja2!$B$2:$AB$9,25,FALSE)=0,"",VLOOKUP($B$9,[1]Hoja2!$B$2:$AB$9,25,FALSE)),"")</f>
        <v/>
      </c>
    </row>
    <row r="36" spans="1:4" ht="14.25" customHeight="1" x14ac:dyDescent="0.2">
      <c r="A36" s="166" t="str">
        <f>IFERROR(IF(VLOOKUP($B$9,Funciones!$A$2:$AA$9,26,FALSE)=0,"",VLOOKUP($B$9,Funciones!$A$2:$AA$9,26,FALSE)),"")</f>
        <v/>
      </c>
      <c r="B36" s="167"/>
      <c r="C36" s="167"/>
      <c r="D36" s="168" t="str">
        <f>IFERROR(IF(VLOOKUP($B$9,[1]Hoja2!$B$2:$AB$9,26,FALSE)=0,"",VLOOKUP($B$9,[1]Hoja2!$B$2:$AB$9,26,FALSE)),"")</f>
        <v/>
      </c>
    </row>
    <row r="37" spans="1:4" ht="14.25" customHeight="1" x14ac:dyDescent="0.2">
      <c r="A37" s="166" t="str">
        <f>IFERROR(IF(VLOOKUP($B$9,Funciones!$A$2:$AA$9,27,FALSE)=0,"",VLOOKUP($B$9,Funciones!$A$2:$AA$9,27,FALSE)),"")</f>
        <v/>
      </c>
      <c r="B37" s="167"/>
      <c r="C37" s="167"/>
      <c r="D37" s="168" t="str">
        <f>IFERROR(IF(VLOOKUP($B$9,[1]Hoja2!$B$2:$AB$9,27,FALSE)=0,"",VLOOKUP($B$9,[1]Hoja2!$B$2:$AB$9,27,FALSE)),"")</f>
        <v/>
      </c>
    </row>
  </sheetData>
  <sheetProtection algorithmName="SHA-512" hashValue="6TzKSaH+2xnYh2GYes7FewJ3F2XcI70m+fM1fye8phCH14ci/0gvymPGe9hoCMkDwu3XYGLm77K7t+Ko42fY0w==" saltValue="YdkddSsdPDRNodBzyaOgBA==" spinCount="100000" sheet="1" objects="1" scenarios="1"/>
  <mergeCells count="30">
    <mergeCell ref="A7:D7"/>
    <mergeCell ref="A12:D12"/>
    <mergeCell ref="A13:D13"/>
    <mergeCell ref="B1:B4"/>
    <mergeCell ref="A1:A4"/>
    <mergeCell ref="A11:D11"/>
    <mergeCell ref="A25:D25"/>
    <mergeCell ref="A14:D14"/>
    <mergeCell ref="A15:D15"/>
    <mergeCell ref="A16:D16"/>
    <mergeCell ref="A17:D17"/>
    <mergeCell ref="A18:D18"/>
    <mergeCell ref="A19:D19"/>
    <mergeCell ref="A20:D20"/>
    <mergeCell ref="A21:D21"/>
    <mergeCell ref="A22:D22"/>
    <mergeCell ref="A23:D23"/>
    <mergeCell ref="A24:D24"/>
    <mergeCell ref="A37:D37"/>
    <mergeCell ref="A26:D26"/>
    <mergeCell ref="A27:D27"/>
    <mergeCell ref="A28:D28"/>
    <mergeCell ref="A29:D29"/>
    <mergeCell ref="A30:D30"/>
    <mergeCell ref="A31:D31"/>
    <mergeCell ref="A32:D32"/>
    <mergeCell ref="A33:D33"/>
    <mergeCell ref="A34:D34"/>
    <mergeCell ref="A35:D35"/>
    <mergeCell ref="A36:D36"/>
  </mergeCells>
  <phoneticPr fontId="12"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E95EFBB-5ED7-4651-B7C6-71506362F081}">
          <x14:formula1>
            <xm:f>Funciones!$A$2:$A$9</xm:f>
          </x14:formula1>
          <xm:sqref>B9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8E2D15ED45EAE47A5210A6E158E8111" ma:contentTypeVersion="2" ma:contentTypeDescription="Crear nuevo documento." ma:contentTypeScope="" ma:versionID="139bd479c11d0da375a6bb8eb4f60142">
  <xsd:schema xmlns:xsd="http://www.w3.org/2001/XMLSchema" xmlns:xs="http://www.w3.org/2001/XMLSchema" xmlns:p="http://schemas.microsoft.com/office/2006/metadata/properties" xmlns:ns1="http://schemas.microsoft.com/sharepoint/v3" xmlns:ns2="5b63cd12-9a8a-4e54-be72-90651e442c90" targetNamespace="http://schemas.microsoft.com/office/2006/metadata/properties" ma:root="true" ma:fieldsID="5fcba1d9539ded79eb231e80a0219183" ns1:_="" ns2:_="">
    <xsd:import namespace="http://schemas.microsoft.com/sharepoint/v3"/>
    <xsd:import namespace="5b63cd12-9a8a-4e54-be72-90651e442c9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5048CC2-6D48-4BEF-817F-8CD985E89BC3}">
  <ds:schemaRefs>
    <ds:schemaRef ds:uri="http://schemas.microsoft.com/sharepoint/v3/contenttype/forms"/>
  </ds:schemaRefs>
</ds:datastoreItem>
</file>

<file path=customXml/itemProps2.xml><?xml version="1.0" encoding="utf-8"?>
<ds:datastoreItem xmlns:ds="http://schemas.openxmlformats.org/officeDocument/2006/customXml" ds:itemID="{81A559E8-C79D-45AA-95D4-C82B6C6B570C}"/>
</file>

<file path=customXml/itemProps3.xml><?xml version="1.0" encoding="utf-8"?>
<ds:datastoreItem xmlns:ds="http://schemas.openxmlformats.org/officeDocument/2006/customXml" ds:itemID="{2AACDD67-5608-4139-95B0-F4BA3DE9C0DB}">
  <ds:schemaRefs>
    <ds:schemaRef ds:uri="http://www.w3.org/XML/1998/namespace"/>
    <ds:schemaRef ds:uri="76496f04-5b69-485f-91be-0b75e2fe223a"/>
    <ds:schemaRef ds:uri="http://schemas.microsoft.com/office/2006/metadata/properties"/>
    <ds:schemaRef ds:uri="http://purl.org/dc/elements/1.1/"/>
    <ds:schemaRef ds:uri="7ac6c777-a1e9-4e2d-8ac6-6036a426f748"/>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purl.org/dc/terms/"/>
  </ds:schemaRefs>
</ds:datastoreItem>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25</vt:i4>
      </vt:variant>
    </vt:vector>
  </HeadingPairs>
  <TitlesOfParts>
    <vt:vector size="30" baseType="lpstr">
      <vt:lpstr>Funciones</vt:lpstr>
      <vt:lpstr>Plan de Accion Anual - PAIA</vt:lpstr>
      <vt:lpstr>Diccionario de datos</vt:lpstr>
      <vt:lpstr>Listas</vt:lpstr>
      <vt:lpstr>Funciones por Dependencia</vt:lpstr>
      <vt:lpstr>ComCinco</vt:lpstr>
      <vt:lpstr>ComCuatro</vt:lpstr>
      <vt:lpstr>ComDos</vt:lpstr>
      <vt:lpstr>Componentes</vt:lpstr>
      <vt:lpstr>ComSeis</vt:lpstr>
      <vt:lpstr>ComTres</vt:lpstr>
      <vt:lpstr>ComUno</vt:lpstr>
      <vt:lpstr>DAF</vt:lpstr>
      <vt:lpstr>Dependencia</vt:lpstr>
      <vt:lpstr>DG</vt:lpstr>
      <vt:lpstr>DGRFS</vt:lpstr>
      <vt:lpstr>DGTIC</vt:lpstr>
      <vt:lpstr>Dirección_Administrativa_y_Financiera</vt:lpstr>
      <vt:lpstr>DLYG</vt:lpstr>
      <vt:lpstr>DOP</vt:lpstr>
      <vt:lpstr>Lideres</vt:lpstr>
      <vt:lpstr>NA</vt:lpstr>
      <vt:lpstr>OAJ</vt:lpstr>
      <vt:lpstr>OAPCR</vt:lpstr>
      <vt:lpstr>OCI</vt:lpstr>
      <vt:lpstr>PerCuatro</vt:lpstr>
      <vt:lpstr>PerDos</vt:lpstr>
      <vt:lpstr>Perspectiva</vt:lpstr>
      <vt:lpstr>PerTres</vt:lpstr>
      <vt:lpstr>PerUno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Lucia Buitrago Reyes</dc:creator>
  <cp:keywords/>
  <dc:description/>
  <cp:lastModifiedBy>Norela Briceño Bohorquez</cp:lastModifiedBy>
  <cp:revision/>
  <dcterms:created xsi:type="dcterms:W3CDTF">2019-12-23T15:42:09Z</dcterms:created>
  <dcterms:modified xsi:type="dcterms:W3CDTF">2024-01-17T23:32:04Z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0x010100B8E2D15ED45EAE47A5210A6E158E8111</vt:lpwstr>
  </property>
  <property fmtid="{D5CDD505-2E9C-101B-9397-08002B2CF9AE}" pid="3" name="MediaServiceImageTags">
    <vt:lpwstr/>
  </property>
</Properties>
</file>