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Alto nivel/"/>
    </mc:Choice>
  </mc:AlternateContent>
  <xr:revisionPtr revIDLastSave="377" documentId="8_{31E7DE4B-A4CA-4B8D-808E-55568D41201F}" xr6:coauthVersionLast="47" xr6:coauthVersionMax="47" xr10:uidLastSave="{35EE92B3-BB2D-439B-A0F2-75FA072AC94D}"/>
  <bookViews>
    <workbookView xWindow="-120" yWindow="-120" windowWidth="20730" windowHeight="11040" firstSheet="1" activeTab="1" xr2:uid="{00000000-000D-0000-FFFF-FFFF00000000}"/>
  </bookViews>
  <sheets>
    <sheet name="Funciones" sheetId="6" state="hidden" r:id="rId1"/>
    <sheet name="Plan de Accion Anual 2023" sheetId="1" r:id="rId2"/>
    <sheet name="PAIA 612 PINAR 2023" sheetId="10" r:id="rId3"/>
    <sheet name="PAIA 612 PAA 2023" sheetId="11" r:id="rId4"/>
    <sheet name="PAIA 612 PLAN PREVISION" sheetId="12" r:id="rId5"/>
    <sheet name="PAIA 612 PLAN VACANTES" sheetId="13" r:id="rId6"/>
    <sheet name="PAIA 612 PETH 2023" sheetId="14" r:id="rId7"/>
    <sheet name="PAIA 612 BIENESTAR 2023" sheetId="15" r:id="rId8"/>
    <sheet name="PAIA 612 SST 2023" sheetId="16" r:id="rId9"/>
    <sheet name="PAIA 612 PIC 2023" sheetId="17" r:id="rId10"/>
    <sheet name="PAIA 612 PAAC 2023" sheetId="19" r:id="rId11"/>
    <sheet name="PAIA 612 PETI 2023" sheetId="9" r:id="rId12"/>
    <sheet name="PAIA 612 PSPI y TR 2023" sheetId="8" r:id="rId13"/>
    <sheet name="Diccionario de datos" sheetId="2" r:id="rId14"/>
    <sheet name="Plan Estratégico" sheetId="3" state="hidden" r:id="rId15"/>
    <sheet name="Listas" sheetId="4" state="hidden" r:id="rId16"/>
    <sheet name="Funciones por Dependencia" sheetId="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7" hidden="1">'PAIA 612 BIENESTAR 2023'!$A$8:$AK$174</definedName>
    <definedName name="_xlnm._FilterDatabase" localSheetId="3" hidden="1">'PAIA 612 PAA 2023'!$A$8:$AK$172</definedName>
    <definedName name="_xlnm._FilterDatabase" localSheetId="10" hidden="1">'PAIA 612 PAAC 2023'!$A$8:$AK$25</definedName>
    <definedName name="_xlnm._FilterDatabase" localSheetId="6" hidden="1">'PAIA 612 PETH 2023'!$A$8:$AK$172</definedName>
    <definedName name="_xlnm._FilterDatabase" localSheetId="11" hidden="1">'PAIA 612 PETI 2023'!$A$9:$BB$9</definedName>
    <definedName name="_xlnm._FilterDatabase" localSheetId="9" hidden="1">'PAIA 612 PIC 2023'!$A$8:$AK$173</definedName>
    <definedName name="_xlnm._FilterDatabase" localSheetId="2" hidden="1">'PAIA 612 PINAR 2023'!$A$8:$AK$174</definedName>
    <definedName name="_xlnm._FilterDatabase" localSheetId="4" hidden="1">'PAIA 612 PLAN PREVISION'!$A$8:$AK$171</definedName>
    <definedName name="_xlnm._FilterDatabase" localSheetId="5" hidden="1">'PAIA 612 PLAN VACANTES'!$A$8:$AK$171</definedName>
    <definedName name="_xlnm._FilterDatabase" localSheetId="12" hidden="1">'PAIA 612 PSPI y TR 2023'!$A$9:$BC$9</definedName>
    <definedName name="_xlnm._FilterDatabase" localSheetId="8" hidden="1">'PAIA 612 SST 2023'!$A$8:$AK$172</definedName>
    <definedName name="_xlnm._FilterDatabase" localSheetId="1" hidden="1">'Plan de Accion Anual 2023'!$A$9:$BC$181</definedName>
    <definedName name="ComCinco">Listas!$X$3:$X$7</definedName>
    <definedName name="ComCuatro">Listas!$V$3:$V$7</definedName>
    <definedName name="ComDos">Listas!$R$3</definedName>
    <definedName name="Componentes" localSheetId="14">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0">[1]Listas!$AB$2:$AB$10</definedName>
    <definedName name="Dependencia" localSheetId="6">[2]Listas!$AB$2:$AB$10</definedName>
    <definedName name="Dependencia" localSheetId="11">[3]Listas!$AB$2:$AB$10</definedName>
    <definedName name="Dependencia" localSheetId="12">Listas!$AB$2:$AB$10</definedName>
    <definedName name="Dependencia" localSheetId="14">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0">[1]Listas!$AF$2:$AF$10</definedName>
    <definedName name="Lideres" localSheetId="6">[2]Listas!$AF$2:$AF$10</definedName>
    <definedName name="Lideres" localSheetId="11">[3]Listas!$AF$2:$AF$10</definedName>
    <definedName name="Lideres" localSheetId="12">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0">[1]Listas!$A$2:$A$5</definedName>
    <definedName name="Perspectiva" localSheetId="6">[2]Listas!$A$2:$A$5</definedName>
    <definedName name="Perspectiva" localSheetId="11">[3]Listas!$A$2:$A$5</definedName>
    <definedName name="Perspectiva" localSheetId="12">Listas!$A$2:$A$5</definedName>
    <definedName name="Perspectiva" localSheetId="14">Listas!$A$2:$A$5</definedName>
    <definedName name="Perspectiva">Listas!$A$2:$A$5</definedName>
    <definedName name="PerTres">Listas!$E$10</definedName>
    <definedName name="PerUno">Listas!$E$2:$E$4</definedName>
    <definedName name="UsuariosEureka" localSheetId="10">[1]Listas!$AG$2:$AG$102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9" roundtripDataSignature="AMtx7mgI14nFaIvt5ZGdf03hS/jwwtbcfg=="/>
    </ext>
  </extLst>
</workbook>
</file>

<file path=xl/calcChain.xml><?xml version="1.0" encoding="utf-8"?>
<calcChain xmlns="http://schemas.openxmlformats.org/spreadsheetml/2006/main">
  <c r="AF26" i="1" l="1"/>
  <c r="D25" i="19" l="1"/>
  <c r="D24" i="19"/>
  <c r="D23" i="19"/>
  <c r="AJ22" i="19"/>
  <c r="D22" i="19"/>
  <c r="B22" i="19"/>
  <c r="D21" i="19"/>
  <c r="AJ20" i="19"/>
  <c r="D20" i="19"/>
  <c r="B20" i="19"/>
  <c r="D19" i="19"/>
  <c r="D18" i="19"/>
  <c r="D16" i="19"/>
  <c r="D15" i="19"/>
  <c r="D14" i="19"/>
  <c r="D13" i="19"/>
  <c r="D12" i="19"/>
  <c r="D11" i="19"/>
  <c r="AJ10" i="19"/>
  <c r="D10" i="19"/>
  <c r="B10" i="19"/>
  <c r="AJ93" i="1" l="1"/>
  <c r="AJ92" i="1"/>
  <c r="AJ91" i="1"/>
  <c r="C41" i="1" l="1"/>
  <c r="C42" i="1"/>
  <c r="E67" i="1" l="1"/>
  <c r="AJ173" i="17" l="1"/>
  <c r="E173" i="17"/>
  <c r="C173" i="17"/>
  <c r="AJ172" i="17"/>
  <c r="E172" i="17"/>
  <c r="C172" i="17"/>
  <c r="AJ171" i="17"/>
  <c r="E171" i="17"/>
  <c r="C171" i="17"/>
  <c r="AJ170" i="17"/>
  <c r="E170" i="17"/>
  <c r="C170" i="17"/>
  <c r="AJ169" i="17"/>
  <c r="E169" i="17"/>
  <c r="C169" i="17"/>
  <c r="AJ168" i="17"/>
  <c r="E168" i="17"/>
  <c r="C168" i="17"/>
  <c r="AJ167" i="17"/>
  <c r="E167" i="17"/>
  <c r="C167" i="17"/>
  <c r="AJ166" i="17"/>
  <c r="E166" i="17"/>
  <c r="C166" i="17"/>
  <c r="AJ165" i="17"/>
  <c r="E165" i="17"/>
  <c r="C165" i="17"/>
  <c r="AJ164" i="17"/>
  <c r="E164" i="17"/>
  <c r="C164" i="17"/>
  <c r="AJ163" i="17"/>
  <c r="E163" i="17"/>
  <c r="C163" i="17"/>
  <c r="AJ162" i="17"/>
  <c r="E162" i="17"/>
  <c r="C162" i="17"/>
  <c r="AJ161" i="17"/>
  <c r="E161" i="17"/>
  <c r="C161" i="17"/>
  <c r="AJ160" i="17"/>
  <c r="E160" i="17"/>
  <c r="C160" i="17"/>
  <c r="AJ159" i="17"/>
  <c r="E159" i="17"/>
  <c r="C159" i="17"/>
  <c r="AJ158" i="17"/>
  <c r="E158" i="17"/>
  <c r="C158" i="17"/>
  <c r="AJ157" i="17"/>
  <c r="E157" i="17"/>
  <c r="C157" i="17"/>
  <c r="AJ156" i="17"/>
  <c r="E156" i="17"/>
  <c r="C156" i="17"/>
  <c r="AJ155" i="17"/>
  <c r="E155" i="17"/>
  <c r="C155" i="17"/>
  <c r="AJ154" i="17"/>
  <c r="E154" i="17"/>
  <c r="C154" i="17"/>
  <c r="AJ153" i="17"/>
  <c r="E153" i="17"/>
  <c r="C153" i="17"/>
  <c r="AJ152" i="17"/>
  <c r="E152" i="17"/>
  <c r="C152" i="17"/>
  <c r="AJ151" i="17"/>
  <c r="E151" i="17"/>
  <c r="C151" i="17"/>
  <c r="AJ150" i="17"/>
  <c r="E150" i="17"/>
  <c r="C150" i="17"/>
  <c r="AJ149" i="17"/>
  <c r="E149" i="17"/>
  <c r="C149" i="17"/>
  <c r="AJ148" i="17"/>
  <c r="E148" i="17"/>
  <c r="C148" i="17"/>
  <c r="AJ147" i="17"/>
  <c r="E147" i="17"/>
  <c r="C147" i="17"/>
  <c r="AJ146" i="17"/>
  <c r="E146" i="17"/>
  <c r="C146" i="17"/>
  <c r="AJ145" i="17"/>
  <c r="E145" i="17"/>
  <c r="C145" i="17"/>
  <c r="AJ144" i="17"/>
  <c r="E144" i="17"/>
  <c r="C144" i="17"/>
  <c r="AJ143" i="17"/>
  <c r="E143" i="17"/>
  <c r="C143" i="17"/>
  <c r="AJ142" i="17"/>
  <c r="E142" i="17"/>
  <c r="C142" i="17"/>
  <c r="AJ141" i="17"/>
  <c r="E141" i="17"/>
  <c r="C141" i="17"/>
  <c r="AJ140" i="17"/>
  <c r="E140" i="17"/>
  <c r="C140" i="17"/>
  <c r="AJ139" i="17"/>
  <c r="E139" i="17"/>
  <c r="C139" i="17"/>
  <c r="AJ138" i="17"/>
  <c r="E138" i="17"/>
  <c r="C138" i="17"/>
  <c r="AJ137" i="17"/>
  <c r="E137" i="17"/>
  <c r="C137" i="17"/>
  <c r="AJ136" i="17"/>
  <c r="E136" i="17"/>
  <c r="C136" i="17"/>
  <c r="AJ135" i="17"/>
  <c r="E135" i="17"/>
  <c r="C135" i="17"/>
  <c r="AJ134" i="17"/>
  <c r="E134" i="17"/>
  <c r="C134" i="17"/>
  <c r="AJ133" i="17"/>
  <c r="E133" i="17"/>
  <c r="C133" i="17"/>
  <c r="AJ132" i="17"/>
  <c r="E132" i="17"/>
  <c r="C132" i="17"/>
  <c r="AJ131" i="17"/>
  <c r="E131" i="17"/>
  <c r="C131" i="17"/>
  <c r="AJ130" i="17"/>
  <c r="E130" i="17"/>
  <c r="C130" i="17"/>
  <c r="AJ129" i="17"/>
  <c r="E129" i="17"/>
  <c r="C129" i="17"/>
  <c r="AJ128" i="17"/>
  <c r="E128" i="17"/>
  <c r="C128" i="17"/>
  <c r="AJ127" i="17"/>
  <c r="E127" i="17"/>
  <c r="C127" i="17"/>
  <c r="AJ126" i="17"/>
  <c r="E126" i="17"/>
  <c r="C126" i="17"/>
  <c r="AJ125" i="17"/>
  <c r="E125" i="17"/>
  <c r="C125" i="17"/>
  <c r="AJ124" i="17"/>
  <c r="E124" i="17"/>
  <c r="C124" i="17"/>
  <c r="AJ123" i="17"/>
  <c r="E123" i="17"/>
  <c r="C123" i="17"/>
  <c r="AJ122" i="17"/>
  <c r="E122" i="17"/>
  <c r="C122" i="17"/>
  <c r="AJ121" i="17"/>
  <c r="E121" i="17"/>
  <c r="C121" i="17"/>
  <c r="AJ120" i="17"/>
  <c r="E120" i="17"/>
  <c r="C120" i="17"/>
  <c r="AJ119" i="17"/>
  <c r="E119" i="17"/>
  <c r="C119" i="17"/>
  <c r="AJ118" i="17"/>
  <c r="E118" i="17"/>
  <c r="C118" i="17"/>
  <c r="AJ117" i="17"/>
  <c r="E117" i="17"/>
  <c r="C117" i="17"/>
  <c r="AJ116" i="17"/>
  <c r="E116" i="17"/>
  <c r="C116" i="17"/>
  <c r="AJ115" i="17"/>
  <c r="E115" i="17"/>
  <c r="C115" i="17"/>
  <c r="AJ114" i="17"/>
  <c r="E114" i="17"/>
  <c r="C114" i="17"/>
  <c r="AJ113" i="17"/>
  <c r="E113" i="17"/>
  <c r="C113" i="17"/>
  <c r="AJ112" i="17"/>
  <c r="E112" i="17"/>
  <c r="C112" i="17"/>
  <c r="AJ111" i="17"/>
  <c r="E111" i="17"/>
  <c r="C111" i="17"/>
  <c r="AJ110" i="17"/>
  <c r="E110" i="17"/>
  <c r="C110" i="17"/>
  <c r="AJ109" i="17"/>
  <c r="E109" i="17"/>
  <c r="C109" i="17"/>
  <c r="AJ108" i="17"/>
  <c r="E108" i="17"/>
  <c r="C108" i="17"/>
  <c r="AJ107" i="17"/>
  <c r="E107" i="17"/>
  <c r="C107" i="17"/>
  <c r="AJ106" i="17"/>
  <c r="E106" i="17"/>
  <c r="C106" i="17"/>
  <c r="AJ105" i="17"/>
  <c r="E105" i="17"/>
  <c r="C105" i="17"/>
  <c r="AJ104" i="17"/>
  <c r="E104" i="17"/>
  <c r="C104" i="17"/>
  <c r="AJ103" i="17"/>
  <c r="E103" i="17"/>
  <c r="C103" i="17"/>
  <c r="AJ102" i="17"/>
  <c r="E102" i="17"/>
  <c r="C102" i="17"/>
  <c r="AJ101" i="17"/>
  <c r="E101" i="17"/>
  <c r="C101" i="17"/>
  <c r="AJ100" i="17"/>
  <c r="E100" i="17"/>
  <c r="C100" i="17"/>
  <c r="AJ99" i="17"/>
  <c r="E99" i="17"/>
  <c r="C99" i="17"/>
  <c r="AJ98" i="17"/>
  <c r="E98" i="17"/>
  <c r="C98" i="17"/>
  <c r="AJ97" i="17"/>
  <c r="E97" i="17"/>
  <c r="C97" i="17"/>
  <c r="AJ96" i="17"/>
  <c r="E96" i="17"/>
  <c r="C96" i="17"/>
  <c r="AJ95" i="17"/>
  <c r="E95" i="17"/>
  <c r="C95" i="17"/>
  <c r="AJ94" i="17"/>
  <c r="E94" i="17"/>
  <c r="C94" i="17"/>
  <c r="AJ93" i="17"/>
  <c r="E93" i="17"/>
  <c r="C93" i="17"/>
  <c r="AJ92" i="17"/>
  <c r="E92" i="17"/>
  <c r="C92" i="17"/>
  <c r="AJ91" i="17"/>
  <c r="E91" i="17"/>
  <c r="C91" i="17"/>
  <c r="AJ90" i="17"/>
  <c r="E90" i="17"/>
  <c r="C90" i="17"/>
  <c r="AJ89" i="17"/>
  <c r="E89" i="17"/>
  <c r="C89" i="17"/>
  <c r="AJ88" i="17"/>
  <c r="E88" i="17"/>
  <c r="C88" i="17"/>
  <c r="AJ87" i="17"/>
  <c r="E87" i="17"/>
  <c r="C87" i="17"/>
  <c r="AJ86" i="17"/>
  <c r="E86" i="17"/>
  <c r="C86" i="17"/>
  <c r="AJ85" i="17"/>
  <c r="E85" i="17"/>
  <c r="C85" i="17"/>
  <c r="AJ84" i="17"/>
  <c r="E84" i="17"/>
  <c r="C84" i="17"/>
  <c r="AJ83" i="17"/>
  <c r="E83" i="17"/>
  <c r="C83" i="17"/>
  <c r="AJ82" i="17"/>
  <c r="E82" i="17"/>
  <c r="C82" i="17"/>
  <c r="AJ81" i="17"/>
  <c r="E81" i="17"/>
  <c r="C81" i="17"/>
  <c r="AJ80" i="17"/>
  <c r="E80" i="17"/>
  <c r="C80" i="17"/>
  <c r="AJ79" i="17"/>
  <c r="E79" i="17"/>
  <c r="C79" i="17"/>
  <c r="AJ78" i="17"/>
  <c r="E78" i="17"/>
  <c r="C78" i="17"/>
  <c r="AJ77" i="17"/>
  <c r="E77" i="17"/>
  <c r="C77" i="17"/>
  <c r="AJ76" i="17"/>
  <c r="E76" i="17"/>
  <c r="C76" i="17"/>
  <c r="AJ75" i="17"/>
  <c r="E75" i="17"/>
  <c r="C75" i="17"/>
  <c r="AJ74" i="17"/>
  <c r="E74" i="17"/>
  <c r="C74" i="17"/>
  <c r="AJ73" i="17"/>
  <c r="E73" i="17"/>
  <c r="C73" i="17"/>
  <c r="AJ72" i="17"/>
  <c r="E72" i="17"/>
  <c r="C72" i="17"/>
  <c r="AJ71" i="17"/>
  <c r="E71" i="17"/>
  <c r="C71" i="17"/>
  <c r="AJ70" i="17"/>
  <c r="E70" i="17"/>
  <c r="C70" i="17"/>
  <c r="AJ69" i="17"/>
  <c r="E69" i="17"/>
  <c r="C69" i="17"/>
  <c r="AJ68" i="17"/>
  <c r="E68" i="17"/>
  <c r="C68" i="17"/>
  <c r="AJ67" i="17"/>
  <c r="E67" i="17"/>
  <c r="C67" i="17"/>
  <c r="AJ66" i="17"/>
  <c r="E66" i="17"/>
  <c r="C66" i="17"/>
  <c r="AJ65" i="17"/>
  <c r="E65" i="17"/>
  <c r="C65" i="17"/>
  <c r="AJ64" i="17"/>
  <c r="E64" i="17"/>
  <c r="C64" i="17"/>
  <c r="AJ63" i="17"/>
  <c r="E63" i="17"/>
  <c r="C63" i="17"/>
  <c r="AJ62" i="17"/>
  <c r="E62" i="17"/>
  <c r="C62" i="17"/>
  <c r="AJ61" i="17"/>
  <c r="E61" i="17"/>
  <c r="C61" i="17"/>
  <c r="AJ60" i="17"/>
  <c r="E60" i="17"/>
  <c r="C60" i="17"/>
  <c r="AJ59" i="17"/>
  <c r="E59" i="17"/>
  <c r="C59" i="17"/>
  <c r="AJ58" i="17"/>
  <c r="E58" i="17"/>
  <c r="C58" i="17"/>
  <c r="AJ57" i="17"/>
  <c r="E57" i="17"/>
  <c r="C57" i="17"/>
  <c r="AJ56" i="17"/>
  <c r="E56" i="17"/>
  <c r="C56" i="17"/>
  <c r="AJ55" i="17"/>
  <c r="E55" i="17"/>
  <c r="C55" i="17"/>
  <c r="AJ54" i="17"/>
  <c r="E54" i="17"/>
  <c r="C54" i="17"/>
  <c r="AJ53" i="17"/>
  <c r="E53" i="17"/>
  <c r="C53" i="17"/>
  <c r="AJ52" i="17"/>
  <c r="E52" i="17"/>
  <c r="C52" i="17"/>
  <c r="AJ51" i="17"/>
  <c r="E51" i="17"/>
  <c r="C51" i="17"/>
  <c r="AJ50" i="17"/>
  <c r="E50" i="17"/>
  <c r="C50" i="17"/>
  <c r="AJ49" i="17"/>
  <c r="E49" i="17"/>
  <c r="C49" i="17"/>
  <c r="AJ48" i="17"/>
  <c r="E48" i="17"/>
  <c r="C48" i="17"/>
  <c r="AJ47" i="17"/>
  <c r="E47" i="17"/>
  <c r="C47" i="17"/>
  <c r="AJ46" i="17"/>
  <c r="E46" i="17"/>
  <c r="C46" i="17"/>
  <c r="AJ45" i="17"/>
  <c r="E45" i="17"/>
  <c r="C45" i="17"/>
  <c r="AJ44" i="17"/>
  <c r="E44" i="17"/>
  <c r="C44" i="17"/>
  <c r="AJ43" i="17"/>
  <c r="E43" i="17"/>
  <c r="C43" i="17"/>
  <c r="AJ42" i="17"/>
  <c r="E42" i="17"/>
  <c r="C42" i="17"/>
  <c r="AJ41" i="17"/>
  <c r="E41" i="17"/>
  <c r="C41" i="17"/>
  <c r="AJ40" i="17"/>
  <c r="E40" i="17"/>
  <c r="C40" i="17"/>
  <c r="AJ39" i="17"/>
  <c r="E39" i="17"/>
  <c r="C39" i="17"/>
  <c r="AJ38" i="17"/>
  <c r="E38" i="17"/>
  <c r="C38" i="17"/>
  <c r="AJ37" i="17"/>
  <c r="E37" i="17"/>
  <c r="C37" i="17"/>
  <c r="AJ36" i="17"/>
  <c r="E36" i="17"/>
  <c r="C36" i="17"/>
  <c r="AJ35" i="17"/>
  <c r="E35" i="17"/>
  <c r="C35" i="17"/>
  <c r="AJ34" i="17"/>
  <c r="E34" i="17"/>
  <c r="C34" i="17"/>
  <c r="AJ33" i="17"/>
  <c r="E33" i="17"/>
  <c r="C33" i="17"/>
  <c r="AJ32" i="17"/>
  <c r="E32" i="17"/>
  <c r="C32" i="17"/>
  <c r="AJ31" i="17"/>
  <c r="E31" i="17"/>
  <c r="C31" i="17"/>
  <c r="AJ30" i="17"/>
  <c r="E30" i="17"/>
  <c r="C30" i="17"/>
  <c r="AJ29" i="17"/>
  <c r="E29" i="17"/>
  <c r="C29" i="17"/>
  <c r="AJ28" i="17"/>
  <c r="E28" i="17"/>
  <c r="C28" i="17"/>
  <c r="AJ27" i="17"/>
  <c r="E27" i="17"/>
  <c r="C27" i="17"/>
  <c r="AJ26" i="17"/>
  <c r="E26" i="17"/>
  <c r="C26" i="17"/>
  <c r="AJ25" i="17"/>
  <c r="E25" i="17"/>
  <c r="C25" i="17"/>
  <c r="AJ24" i="17"/>
  <c r="E24" i="17"/>
  <c r="C24" i="17"/>
  <c r="AJ23" i="17"/>
  <c r="E23" i="17"/>
  <c r="C23" i="17"/>
  <c r="AJ22" i="17"/>
  <c r="E22" i="17"/>
  <c r="C22" i="17"/>
  <c r="AJ21" i="17"/>
  <c r="E21" i="17"/>
  <c r="C21" i="17"/>
  <c r="AJ20" i="17"/>
  <c r="E20" i="17"/>
  <c r="C20" i="17"/>
  <c r="AJ19" i="17"/>
  <c r="E19" i="17"/>
  <c r="C19" i="17"/>
  <c r="AJ18" i="17"/>
  <c r="E18" i="17"/>
  <c r="C18" i="17"/>
  <c r="AJ17" i="17"/>
  <c r="E17" i="17"/>
  <c r="C17" i="17"/>
  <c r="AJ16" i="17"/>
  <c r="E16" i="17"/>
  <c r="C16" i="17"/>
  <c r="AJ15" i="17"/>
  <c r="E15" i="17"/>
  <c r="C15" i="17"/>
  <c r="AJ14" i="17"/>
  <c r="E14" i="17"/>
  <c r="C14" i="17"/>
  <c r="AJ13" i="17"/>
  <c r="E13" i="17"/>
  <c r="C13" i="17"/>
  <c r="AJ12" i="17"/>
  <c r="E12" i="17"/>
  <c r="C12" i="17"/>
  <c r="AJ11" i="17"/>
  <c r="E11" i="17"/>
  <c r="C11" i="17"/>
  <c r="AJ10" i="17"/>
  <c r="E10" i="17"/>
  <c r="C10" i="17"/>
  <c r="AJ172" i="16"/>
  <c r="E172" i="16"/>
  <c r="C172" i="16"/>
  <c r="AJ171" i="16"/>
  <c r="E171" i="16"/>
  <c r="C171" i="16"/>
  <c r="AJ170" i="16"/>
  <c r="E170" i="16"/>
  <c r="C170" i="16"/>
  <c r="AJ169" i="16"/>
  <c r="E169" i="16"/>
  <c r="C169" i="16"/>
  <c r="AJ168" i="16"/>
  <c r="E168" i="16"/>
  <c r="C168" i="16"/>
  <c r="AJ167" i="16"/>
  <c r="E167" i="16"/>
  <c r="C167" i="16"/>
  <c r="AJ166" i="16"/>
  <c r="E166" i="16"/>
  <c r="C166" i="16"/>
  <c r="AJ165" i="16"/>
  <c r="E165" i="16"/>
  <c r="C165" i="16"/>
  <c r="AJ164" i="16"/>
  <c r="E164" i="16"/>
  <c r="C164" i="16"/>
  <c r="AJ163" i="16"/>
  <c r="E163" i="16"/>
  <c r="C163" i="16"/>
  <c r="AJ162" i="16"/>
  <c r="E162" i="16"/>
  <c r="C162" i="16"/>
  <c r="AJ161" i="16"/>
  <c r="E161" i="16"/>
  <c r="C161" i="16"/>
  <c r="AJ160" i="16"/>
  <c r="E160" i="16"/>
  <c r="C160" i="16"/>
  <c r="AJ159" i="16"/>
  <c r="E159" i="16"/>
  <c r="C159" i="16"/>
  <c r="AJ158" i="16"/>
  <c r="E158" i="16"/>
  <c r="C158" i="16"/>
  <c r="AJ157" i="16"/>
  <c r="E157" i="16"/>
  <c r="C157" i="16"/>
  <c r="AJ156" i="16"/>
  <c r="E156" i="16"/>
  <c r="C156" i="16"/>
  <c r="AJ155" i="16"/>
  <c r="E155" i="16"/>
  <c r="C155" i="16"/>
  <c r="AJ154" i="16"/>
  <c r="E154" i="16"/>
  <c r="C154" i="16"/>
  <c r="AJ153" i="16"/>
  <c r="E153" i="16"/>
  <c r="C153" i="16"/>
  <c r="AJ152" i="16"/>
  <c r="E152" i="16"/>
  <c r="C152" i="16"/>
  <c r="AJ151" i="16"/>
  <c r="E151" i="16"/>
  <c r="C151" i="16"/>
  <c r="AJ150" i="16"/>
  <c r="E150" i="16"/>
  <c r="C150" i="16"/>
  <c r="AJ149" i="16"/>
  <c r="E149" i="16"/>
  <c r="C149" i="16"/>
  <c r="AJ148" i="16"/>
  <c r="E148" i="16"/>
  <c r="C148" i="16"/>
  <c r="AJ147" i="16"/>
  <c r="E147" i="16"/>
  <c r="C147" i="16"/>
  <c r="AJ146" i="16"/>
  <c r="E146" i="16"/>
  <c r="C146" i="16"/>
  <c r="AJ145" i="16"/>
  <c r="E145" i="16"/>
  <c r="C145" i="16"/>
  <c r="AJ144" i="16"/>
  <c r="E144" i="16"/>
  <c r="C144" i="16"/>
  <c r="AJ143" i="16"/>
  <c r="E143" i="16"/>
  <c r="C143" i="16"/>
  <c r="AJ142" i="16"/>
  <c r="E142" i="16"/>
  <c r="C142" i="16"/>
  <c r="AJ141" i="16"/>
  <c r="E141" i="16"/>
  <c r="C141" i="16"/>
  <c r="AJ140" i="16"/>
  <c r="E140" i="16"/>
  <c r="C140" i="16"/>
  <c r="AJ139" i="16"/>
  <c r="E139" i="16"/>
  <c r="C139" i="16"/>
  <c r="AJ138" i="16"/>
  <c r="E138" i="16"/>
  <c r="C138" i="16"/>
  <c r="AJ137" i="16"/>
  <c r="E137" i="16"/>
  <c r="C137" i="16"/>
  <c r="AJ136" i="16"/>
  <c r="E136" i="16"/>
  <c r="C136" i="16"/>
  <c r="AJ135" i="16"/>
  <c r="E135" i="16"/>
  <c r="C135" i="16"/>
  <c r="AJ134" i="16"/>
  <c r="E134" i="16"/>
  <c r="C134" i="16"/>
  <c r="AJ133" i="16"/>
  <c r="E133" i="16"/>
  <c r="C133" i="16"/>
  <c r="AJ132" i="16"/>
  <c r="E132" i="16"/>
  <c r="C132" i="16"/>
  <c r="AJ131" i="16"/>
  <c r="E131" i="16"/>
  <c r="C131" i="16"/>
  <c r="AJ130" i="16"/>
  <c r="E130" i="16"/>
  <c r="C130" i="16"/>
  <c r="AJ129" i="16"/>
  <c r="E129" i="16"/>
  <c r="C129" i="16"/>
  <c r="AJ128" i="16"/>
  <c r="E128" i="16"/>
  <c r="C128" i="16"/>
  <c r="AJ127" i="16"/>
  <c r="E127" i="16"/>
  <c r="C127" i="16"/>
  <c r="AJ126" i="16"/>
  <c r="E126" i="16"/>
  <c r="C126" i="16"/>
  <c r="AJ125" i="16"/>
  <c r="E125" i="16"/>
  <c r="C125" i="16"/>
  <c r="AJ124" i="16"/>
  <c r="E124" i="16"/>
  <c r="C124" i="16"/>
  <c r="AJ123" i="16"/>
  <c r="E123" i="16"/>
  <c r="C123" i="16"/>
  <c r="AJ122" i="16"/>
  <c r="E122" i="16"/>
  <c r="C122" i="16"/>
  <c r="AJ121" i="16"/>
  <c r="E121" i="16"/>
  <c r="C121" i="16"/>
  <c r="AJ120" i="16"/>
  <c r="E120" i="16"/>
  <c r="C120" i="16"/>
  <c r="AJ119" i="16"/>
  <c r="E119" i="16"/>
  <c r="C119" i="16"/>
  <c r="AJ118" i="16"/>
  <c r="E118" i="16"/>
  <c r="C118" i="16"/>
  <c r="AJ117" i="16"/>
  <c r="E117" i="16"/>
  <c r="C117" i="16"/>
  <c r="AJ116" i="16"/>
  <c r="E116" i="16"/>
  <c r="C116" i="16"/>
  <c r="AJ115" i="16"/>
  <c r="E115" i="16"/>
  <c r="C115" i="16"/>
  <c r="AJ114" i="16"/>
  <c r="E114" i="16"/>
  <c r="C114" i="16"/>
  <c r="AJ113" i="16"/>
  <c r="E113" i="16"/>
  <c r="C113" i="16"/>
  <c r="AJ112" i="16"/>
  <c r="E112" i="16"/>
  <c r="C112" i="16"/>
  <c r="AJ111" i="16"/>
  <c r="E111" i="16"/>
  <c r="C111" i="16"/>
  <c r="AJ110" i="16"/>
  <c r="E110" i="16"/>
  <c r="C110" i="16"/>
  <c r="AJ109" i="16"/>
  <c r="E109" i="16"/>
  <c r="C109" i="16"/>
  <c r="AJ108" i="16"/>
  <c r="E108" i="16"/>
  <c r="C108" i="16"/>
  <c r="AJ107" i="16"/>
  <c r="E107" i="16"/>
  <c r="C107" i="16"/>
  <c r="AJ106" i="16"/>
  <c r="E106" i="16"/>
  <c r="C106" i="16"/>
  <c r="AJ105" i="16"/>
  <c r="E105" i="16"/>
  <c r="C105" i="16"/>
  <c r="AJ104" i="16"/>
  <c r="E104" i="16"/>
  <c r="C104" i="16"/>
  <c r="AJ103" i="16"/>
  <c r="E103" i="16"/>
  <c r="C103" i="16"/>
  <c r="AJ102" i="16"/>
  <c r="E102" i="16"/>
  <c r="C102" i="16"/>
  <c r="AJ101" i="16"/>
  <c r="E101" i="16"/>
  <c r="C101" i="16"/>
  <c r="AJ100" i="16"/>
  <c r="E100" i="16"/>
  <c r="C100" i="16"/>
  <c r="AJ99" i="16"/>
  <c r="E99" i="16"/>
  <c r="C99" i="16"/>
  <c r="AJ98" i="16"/>
  <c r="E98" i="16"/>
  <c r="C98" i="16"/>
  <c r="AJ97" i="16"/>
  <c r="E97" i="16"/>
  <c r="C97" i="16"/>
  <c r="AJ96" i="16"/>
  <c r="E96" i="16"/>
  <c r="C96" i="16"/>
  <c r="AJ95" i="16"/>
  <c r="E95" i="16"/>
  <c r="C95" i="16"/>
  <c r="AJ94" i="16"/>
  <c r="E94" i="16"/>
  <c r="C94" i="16"/>
  <c r="AJ93" i="16"/>
  <c r="E93" i="16"/>
  <c r="C93" i="16"/>
  <c r="AJ92" i="16"/>
  <c r="E92" i="16"/>
  <c r="C92" i="16"/>
  <c r="AJ91" i="16"/>
  <c r="E91" i="16"/>
  <c r="C91" i="16"/>
  <c r="AJ90" i="16"/>
  <c r="E90" i="16"/>
  <c r="C90" i="16"/>
  <c r="AJ89" i="16"/>
  <c r="E89" i="16"/>
  <c r="C89" i="16"/>
  <c r="AJ88" i="16"/>
  <c r="E88" i="16"/>
  <c r="C88" i="16"/>
  <c r="AJ87" i="16"/>
  <c r="E87" i="16"/>
  <c r="C87" i="16"/>
  <c r="AJ86" i="16"/>
  <c r="E86" i="16"/>
  <c r="C86" i="16"/>
  <c r="AJ85" i="16"/>
  <c r="E85" i="16"/>
  <c r="C85" i="16"/>
  <c r="AJ84" i="16"/>
  <c r="E84" i="16"/>
  <c r="C84" i="16"/>
  <c r="AJ83" i="16"/>
  <c r="E83" i="16"/>
  <c r="C83" i="16"/>
  <c r="AJ82" i="16"/>
  <c r="E82" i="16"/>
  <c r="C82" i="16"/>
  <c r="AJ81" i="16"/>
  <c r="E81" i="16"/>
  <c r="C81" i="16"/>
  <c r="AJ80" i="16"/>
  <c r="E80" i="16"/>
  <c r="C80" i="16"/>
  <c r="AJ79" i="16"/>
  <c r="E79" i="16"/>
  <c r="C79" i="16"/>
  <c r="AJ78" i="16"/>
  <c r="E78" i="16"/>
  <c r="C78" i="16"/>
  <c r="AJ77" i="16"/>
  <c r="E77" i="16"/>
  <c r="C77" i="16"/>
  <c r="AJ76" i="16"/>
  <c r="E76" i="16"/>
  <c r="C76" i="16"/>
  <c r="AJ75" i="16"/>
  <c r="E75" i="16"/>
  <c r="C75" i="16"/>
  <c r="AJ74" i="16"/>
  <c r="E74" i="16"/>
  <c r="C74" i="16"/>
  <c r="AJ73" i="16"/>
  <c r="E73" i="16"/>
  <c r="C73" i="16"/>
  <c r="AJ72" i="16"/>
  <c r="E72" i="16"/>
  <c r="C72" i="16"/>
  <c r="AJ71" i="16"/>
  <c r="E71" i="16"/>
  <c r="C71" i="16"/>
  <c r="AJ70" i="16"/>
  <c r="E70" i="16"/>
  <c r="C70" i="16"/>
  <c r="AJ69" i="16"/>
  <c r="E69" i="16"/>
  <c r="C69" i="16"/>
  <c r="AJ68" i="16"/>
  <c r="E68" i="16"/>
  <c r="C68" i="16"/>
  <c r="AJ67" i="16"/>
  <c r="E67" i="16"/>
  <c r="C67" i="16"/>
  <c r="AJ66" i="16"/>
  <c r="E66" i="16"/>
  <c r="C66" i="16"/>
  <c r="AJ65" i="16"/>
  <c r="E65" i="16"/>
  <c r="C65" i="16"/>
  <c r="AJ64" i="16"/>
  <c r="E64" i="16"/>
  <c r="C64" i="16"/>
  <c r="AJ63" i="16"/>
  <c r="E63" i="16"/>
  <c r="C63" i="16"/>
  <c r="AJ62" i="16"/>
  <c r="E62" i="16"/>
  <c r="C62" i="16"/>
  <c r="AJ61" i="16"/>
  <c r="E61" i="16"/>
  <c r="C61" i="16"/>
  <c r="AJ60" i="16"/>
  <c r="E60" i="16"/>
  <c r="C60" i="16"/>
  <c r="AJ59" i="16"/>
  <c r="E59" i="16"/>
  <c r="C59" i="16"/>
  <c r="AJ58" i="16"/>
  <c r="E58" i="16"/>
  <c r="C58" i="16"/>
  <c r="AJ57" i="16"/>
  <c r="E57" i="16"/>
  <c r="C57" i="16"/>
  <c r="AJ56" i="16"/>
  <c r="E56" i="16"/>
  <c r="C56" i="16"/>
  <c r="AJ55" i="16"/>
  <c r="E55" i="16"/>
  <c r="C55" i="16"/>
  <c r="AJ54" i="16"/>
  <c r="E54" i="16"/>
  <c r="C54" i="16"/>
  <c r="AJ53" i="16"/>
  <c r="E53" i="16"/>
  <c r="C53" i="16"/>
  <c r="AJ52" i="16"/>
  <c r="E52" i="16"/>
  <c r="C52" i="16"/>
  <c r="AJ51" i="16"/>
  <c r="E51" i="16"/>
  <c r="C51" i="16"/>
  <c r="AJ50" i="16"/>
  <c r="E50" i="16"/>
  <c r="C50" i="16"/>
  <c r="AJ49" i="16"/>
  <c r="E49" i="16"/>
  <c r="C49" i="16"/>
  <c r="AJ48" i="16"/>
  <c r="E48" i="16"/>
  <c r="C48" i="16"/>
  <c r="AJ47" i="16"/>
  <c r="E47" i="16"/>
  <c r="C47" i="16"/>
  <c r="AJ46" i="16"/>
  <c r="E46" i="16"/>
  <c r="C46" i="16"/>
  <c r="AJ45" i="16"/>
  <c r="E45" i="16"/>
  <c r="C45" i="16"/>
  <c r="AJ44" i="16"/>
  <c r="E44" i="16"/>
  <c r="C44" i="16"/>
  <c r="AJ43" i="16"/>
  <c r="E43" i="16"/>
  <c r="C43" i="16"/>
  <c r="AJ42" i="16"/>
  <c r="E42" i="16"/>
  <c r="C42" i="16"/>
  <c r="AJ41" i="16"/>
  <c r="E41" i="16"/>
  <c r="C41" i="16"/>
  <c r="AJ40" i="16"/>
  <c r="E40" i="16"/>
  <c r="C40" i="16"/>
  <c r="AJ39" i="16"/>
  <c r="E39" i="16"/>
  <c r="C39" i="16"/>
  <c r="AJ38" i="16"/>
  <c r="E38" i="16"/>
  <c r="C38" i="16"/>
  <c r="AJ37" i="16"/>
  <c r="E37" i="16"/>
  <c r="C37" i="16"/>
  <c r="AJ36" i="16"/>
  <c r="E36" i="16"/>
  <c r="C36" i="16"/>
  <c r="AJ35" i="16"/>
  <c r="E35" i="16"/>
  <c r="C35" i="16"/>
  <c r="AJ34" i="16"/>
  <c r="E34" i="16"/>
  <c r="C34" i="16"/>
  <c r="AJ33" i="16"/>
  <c r="E33" i="16"/>
  <c r="C33" i="16"/>
  <c r="AJ32" i="16"/>
  <c r="E32" i="16"/>
  <c r="C32" i="16"/>
  <c r="AJ31" i="16"/>
  <c r="E31" i="16"/>
  <c r="C31" i="16"/>
  <c r="AJ30" i="16"/>
  <c r="E30" i="16"/>
  <c r="C30" i="16"/>
  <c r="AJ29" i="16"/>
  <c r="E29" i="16"/>
  <c r="C29" i="16"/>
  <c r="AJ28" i="16"/>
  <c r="E28" i="16"/>
  <c r="C28" i="16"/>
  <c r="AJ27" i="16"/>
  <c r="E27" i="16"/>
  <c r="C27" i="16"/>
  <c r="AJ26" i="16"/>
  <c r="E26" i="16"/>
  <c r="C26" i="16"/>
  <c r="AJ25" i="16"/>
  <c r="E25" i="16"/>
  <c r="C25" i="16"/>
  <c r="AJ24" i="16"/>
  <c r="E24" i="16"/>
  <c r="C24" i="16"/>
  <c r="AJ23" i="16"/>
  <c r="E23" i="16"/>
  <c r="C23" i="16"/>
  <c r="AJ22" i="16"/>
  <c r="E22" i="16"/>
  <c r="C22" i="16"/>
  <c r="AJ21" i="16"/>
  <c r="E21" i="16"/>
  <c r="C21" i="16"/>
  <c r="AJ20" i="16"/>
  <c r="E20" i="16"/>
  <c r="C20" i="16"/>
  <c r="AJ19" i="16"/>
  <c r="E19" i="16"/>
  <c r="C19" i="16"/>
  <c r="AJ18" i="16"/>
  <c r="E18" i="16"/>
  <c r="C18" i="16"/>
  <c r="AJ17" i="16"/>
  <c r="E17" i="16"/>
  <c r="C17" i="16"/>
  <c r="AJ16" i="16"/>
  <c r="E16" i="16"/>
  <c r="C16" i="16"/>
  <c r="AJ15" i="16"/>
  <c r="E15" i="16"/>
  <c r="C15" i="16"/>
  <c r="AJ14" i="16"/>
  <c r="E14" i="16"/>
  <c r="C14" i="16"/>
  <c r="AJ13" i="16"/>
  <c r="E13" i="16"/>
  <c r="C13" i="16"/>
  <c r="AJ12" i="16"/>
  <c r="E12" i="16"/>
  <c r="C12" i="16"/>
  <c r="AJ11" i="16"/>
  <c r="E11" i="16"/>
  <c r="C11" i="16"/>
  <c r="AJ10" i="16"/>
  <c r="E10" i="16"/>
  <c r="C10" i="16"/>
  <c r="AJ174" i="15"/>
  <c r="E174" i="15"/>
  <c r="C174" i="15"/>
  <c r="AJ173" i="15"/>
  <c r="E173" i="15"/>
  <c r="C173" i="15"/>
  <c r="AJ172" i="15"/>
  <c r="E172" i="15"/>
  <c r="C172" i="15"/>
  <c r="AJ171" i="15"/>
  <c r="E171" i="15"/>
  <c r="C171" i="15"/>
  <c r="AJ170" i="15"/>
  <c r="E170" i="15"/>
  <c r="C170" i="15"/>
  <c r="AJ169" i="15"/>
  <c r="E169" i="15"/>
  <c r="C169" i="15"/>
  <c r="AJ168" i="15"/>
  <c r="E168" i="15"/>
  <c r="C168" i="15"/>
  <c r="AJ167" i="15"/>
  <c r="E167" i="15"/>
  <c r="C167" i="15"/>
  <c r="AJ166" i="15"/>
  <c r="E166" i="15"/>
  <c r="C166" i="15"/>
  <c r="AJ165" i="15"/>
  <c r="E165" i="15"/>
  <c r="C165" i="15"/>
  <c r="AJ164" i="15"/>
  <c r="E164" i="15"/>
  <c r="C164" i="15"/>
  <c r="AJ163" i="15"/>
  <c r="E163" i="15"/>
  <c r="C163" i="15"/>
  <c r="AJ162" i="15"/>
  <c r="E162" i="15"/>
  <c r="C162" i="15"/>
  <c r="AJ161" i="15"/>
  <c r="E161" i="15"/>
  <c r="C161" i="15"/>
  <c r="AJ160" i="15"/>
  <c r="E160" i="15"/>
  <c r="C160" i="15"/>
  <c r="AJ159" i="15"/>
  <c r="E159" i="15"/>
  <c r="C159" i="15"/>
  <c r="AJ158" i="15"/>
  <c r="E158" i="15"/>
  <c r="C158" i="15"/>
  <c r="AJ157" i="15"/>
  <c r="E157" i="15"/>
  <c r="C157" i="15"/>
  <c r="AJ156" i="15"/>
  <c r="E156" i="15"/>
  <c r="C156" i="15"/>
  <c r="AJ155" i="15"/>
  <c r="E155" i="15"/>
  <c r="C155" i="15"/>
  <c r="AJ154" i="15"/>
  <c r="E154" i="15"/>
  <c r="C154" i="15"/>
  <c r="AJ153" i="15"/>
  <c r="E153" i="15"/>
  <c r="C153" i="15"/>
  <c r="AJ152" i="15"/>
  <c r="E152" i="15"/>
  <c r="C152" i="15"/>
  <c r="AJ151" i="15"/>
  <c r="E151" i="15"/>
  <c r="C151" i="15"/>
  <c r="AJ150" i="15"/>
  <c r="E150" i="15"/>
  <c r="C150" i="15"/>
  <c r="AJ149" i="15"/>
  <c r="E149" i="15"/>
  <c r="C149" i="15"/>
  <c r="AJ148" i="15"/>
  <c r="E148" i="15"/>
  <c r="C148" i="15"/>
  <c r="AJ147" i="15"/>
  <c r="E147" i="15"/>
  <c r="C147" i="15"/>
  <c r="AJ146" i="15"/>
  <c r="E146" i="15"/>
  <c r="C146" i="15"/>
  <c r="AJ145" i="15"/>
  <c r="E145" i="15"/>
  <c r="C145" i="15"/>
  <c r="AJ144" i="15"/>
  <c r="E144" i="15"/>
  <c r="C144" i="15"/>
  <c r="AJ143" i="15"/>
  <c r="E143" i="15"/>
  <c r="C143" i="15"/>
  <c r="AJ142" i="15"/>
  <c r="E142" i="15"/>
  <c r="C142" i="15"/>
  <c r="AJ141" i="15"/>
  <c r="E141" i="15"/>
  <c r="C141" i="15"/>
  <c r="AJ140" i="15"/>
  <c r="E140" i="15"/>
  <c r="C140" i="15"/>
  <c r="AJ139" i="15"/>
  <c r="E139" i="15"/>
  <c r="C139" i="15"/>
  <c r="AJ138" i="15"/>
  <c r="E138" i="15"/>
  <c r="C138" i="15"/>
  <c r="AJ137" i="15"/>
  <c r="E137" i="15"/>
  <c r="C137" i="15"/>
  <c r="AJ136" i="15"/>
  <c r="E136" i="15"/>
  <c r="C136" i="15"/>
  <c r="AJ135" i="15"/>
  <c r="E135" i="15"/>
  <c r="C135" i="15"/>
  <c r="AJ134" i="15"/>
  <c r="E134" i="15"/>
  <c r="C134" i="15"/>
  <c r="AJ133" i="15"/>
  <c r="E133" i="15"/>
  <c r="C133" i="15"/>
  <c r="AJ132" i="15"/>
  <c r="E132" i="15"/>
  <c r="C132" i="15"/>
  <c r="AJ131" i="15"/>
  <c r="E131" i="15"/>
  <c r="C131" i="15"/>
  <c r="AJ130" i="15"/>
  <c r="E130" i="15"/>
  <c r="C130" i="15"/>
  <c r="AJ129" i="15"/>
  <c r="E129" i="15"/>
  <c r="C129" i="15"/>
  <c r="AJ128" i="15"/>
  <c r="E128" i="15"/>
  <c r="C128" i="15"/>
  <c r="AJ127" i="15"/>
  <c r="E127" i="15"/>
  <c r="C127" i="15"/>
  <c r="AJ126" i="15"/>
  <c r="E126" i="15"/>
  <c r="C126" i="15"/>
  <c r="AJ125" i="15"/>
  <c r="E125" i="15"/>
  <c r="C125" i="15"/>
  <c r="AJ124" i="15"/>
  <c r="E124" i="15"/>
  <c r="C124" i="15"/>
  <c r="AJ123" i="15"/>
  <c r="E123" i="15"/>
  <c r="C123" i="15"/>
  <c r="AJ122" i="15"/>
  <c r="E122" i="15"/>
  <c r="C122" i="15"/>
  <c r="AJ121" i="15"/>
  <c r="E121" i="15"/>
  <c r="C121" i="15"/>
  <c r="AJ120" i="15"/>
  <c r="E120" i="15"/>
  <c r="C120" i="15"/>
  <c r="AJ119" i="15"/>
  <c r="E119" i="15"/>
  <c r="C119" i="15"/>
  <c r="AJ118" i="15"/>
  <c r="E118" i="15"/>
  <c r="C118" i="15"/>
  <c r="AJ117" i="15"/>
  <c r="E117" i="15"/>
  <c r="C117" i="15"/>
  <c r="AJ116" i="15"/>
  <c r="E116" i="15"/>
  <c r="C116" i="15"/>
  <c r="AJ115" i="15"/>
  <c r="E115" i="15"/>
  <c r="C115" i="15"/>
  <c r="AJ114" i="15"/>
  <c r="E114" i="15"/>
  <c r="C114" i="15"/>
  <c r="AJ113" i="15"/>
  <c r="E113" i="15"/>
  <c r="C113" i="15"/>
  <c r="AJ112" i="15"/>
  <c r="E112" i="15"/>
  <c r="C112" i="15"/>
  <c r="AJ111" i="15"/>
  <c r="E111" i="15"/>
  <c r="C111" i="15"/>
  <c r="AJ110" i="15"/>
  <c r="E110" i="15"/>
  <c r="C110" i="15"/>
  <c r="AJ109" i="15"/>
  <c r="E109" i="15"/>
  <c r="C109" i="15"/>
  <c r="AJ108" i="15"/>
  <c r="E108" i="15"/>
  <c r="C108" i="15"/>
  <c r="AJ107" i="15"/>
  <c r="E107" i="15"/>
  <c r="C107" i="15"/>
  <c r="AJ106" i="15"/>
  <c r="E106" i="15"/>
  <c r="C106" i="15"/>
  <c r="AJ105" i="15"/>
  <c r="E105" i="15"/>
  <c r="C105" i="15"/>
  <c r="AJ104" i="15"/>
  <c r="E104" i="15"/>
  <c r="C104" i="15"/>
  <c r="AJ103" i="15"/>
  <c r="E103" i="15"/>
  <c r="C103" i="15"/>
  <c r="AJ102" i="15"/>
  <c r="E102" i="15"/>
  <c r="C102" i="15"/>
  <c r="AJ101" i="15"/>
  <c r="E101" i="15"/>
  <c r="C101" i="15"/>
  <c r="AJ100" i="15"/>
  <c r="E100" i="15"/>
  <c r="C100" i="15"/>
  <c r="AJ99" i="15"/>
  <c r="E99" i="15"/>
  <c r="C99" i="15"/>
  <c r="AJ98" i="15"/>
  <c r="E98" i="15"/>
  <c r="C98" i="15"/>
  <c r="AJ97" i="15"/>
  <c r="E97" i="15"/>
  <c r="C97" i="15"/>
  <c r="AJ96" i="15"/>
  <c r="E96" i="15"/>
  <c r="C96" i="15"/>
  <c r="AJ95" i="15"/>
  <c r="E95" i="15"/>
  <c r="C95" i="15"/>
  <c r="AJ94" i="15"/>
  <c r="E94" i="15"/>
  <c r="C94" i="15"/>
  <c r="AJ93" i="15"/>
  <c r="E93" i="15"/>
  <c r="C93" i="15"/>
  <c r="AJ92" i="15"/>
  <c r="E92" i="15"/>
  <c r="C92" i="15"/>
  <c r="AJ91" i="15"/>
  <c r="E91" i="15"/>
  <c r="C91" i="15"/>
  <c r="AJ90" i="15"/>
  <c r="E90" i="15"/>
  <c r="C90" i="15"/>
  <c r="AJ89" i="15"/>
  <c r="E89" i="15"/>
  <c r="C89" i="15"/>
  <c r="AJ88" i="15"/>
  <c r="E88" i="15"/>
  <c r="C88" i="15"/>
  <c r="AJ87" i="15"/>
  <c r="E87" i="15"/>
  <c r="C87" i="15"/>
  <c r="AJ86" i="15"/>
  <c r="E86" i="15"/>
  <c r="C86" i="15"/>
  <c r="AJ85" i="15"/>
  <c r="E85" i="15"/>
  <c r="C85" i="15"/>
  <c r="AJ84" i="15"/>
  <c r="E84" i="15"/>
  <c r="C84" i="15"/>
  <c r="AJ83" i="15"/>
  <c r="E83" i="15"/>
  <c r="C83" i="15"/>
  <c r="AJ82" i="15"/>
  <c r="E82" i="15"/>
  <c r="C82" i="15"/>
  <c r="AJ81" i="15"/>
  <c r="E81" i="15"/>
  <c r="C81" i="15"/>
  <c r="AJ80" i="15"/>
  <c r="E80" i="15"/>
  <c r="C80" i="15"/>
  <c r="AJ79" i="15"/>
  <c r="E79" i="15"/>
  <c r="C79" i="15"/>
  <c r="AJ78" i="15"/>
  <c r="E78" i="15"/>
  <c r="C78" i="15"/>
  <c r="AJ77" i="15"/>
  <c r="E77" i="15"/>
  <c r="C77" i="15"/>
  <c r="AJ76" i="15"/>
  <c r="E76" i="15"/>
  <c r="C76" i="15"/>
  <c r="AJ75" i="15"/>
  <c r="E75" i="15"/>
  <c r="C75" i="15"/>
  <c r="AJ74" i="15"/>
  <c r="E74" i="15"/>
  <c r="C74" i="15"/>
  <c r="AJ73" i="15"/>
  <c r="E73" i="15"/>
  <c r="C73" i="15"/>
  <c r="AJ72" i="15"/>
  <c r="E72" i="15"/>
  <c r="C72" i="15"/>
  <c r="AJ71" i="15"/>
  <c r="E71" i="15"/>
  <c r="C71" i="15"/>
  <c r="AJ70" i="15"/>
  <c r="E70" i="15"/>
  <c r="C70" i="15"/>
  <c r="AJ69" i="15"/>
  <c r="E69" i="15"/>
  <c r="C69" i="15"/>
  <c r="AJ68" i="15"/>
  <c r="E68" i="15"/>
  <c r="C68" i="15"/>
  <c r="AJ67" i="15"/>
  <c r="E67" i="15"/>
  <c r="C67" i="15"/>
  <c r="AJ66" i="15"/>
  <c r="E66" i="15"/>
  <c r="C66" i="15"/>
  <c r="AJ65" i="15"/>
  <c r="E65" i="15"/>
  <c r="C65" i="15"/>
  <c r="AJ64" i="15"/>
  <c r="E64" i="15"/>
  <c r="C64" i="15"/>
  <c r="AJ63" i="15"/>
  <c r="E63" i="15"/>
  <c r="C63" i="15"/>
  <c r="AJ62" i="15"/>
  <c r="E62" i="15"/>
  <c r="C62" i="15"/>
  <c r="AJ61" i="15"/>
  <c r="E61" i="15"/>
  <c r="C61" i="15"/>
  <c r="AJ60" i="15"/>
  <c r="E60" i="15"/>
  <c r="C60" i="15"/>
  <c r="AJ59" i="15"/>
  <c r="E59" i="15"/>
  <c r="C59" i="15"/>
  <c r="AJ58" i="15"/>
  <c r="E58" i="15"/>
  <c r="C58" i="15"/>
  <c r="AJ57" i="15"/>
  <c r="E57" i="15"/>
  <c r="C57" i="15"/>
  <c r="AJ56" i="15"/>
  <c r="E56" i="15"/>
  <c r="C56" i="15"/>
  <c r="AJ55" i="15"/>
  <c r="E55" i="15"/>
  <c r="C55" i="15"/>
  <c r="AJ54" i="15"/>
  <c r="E54" i="15"/>
  <c r="C54" i="15"/>
  <c r="AJ53" i="15"/>
  <c r="E53" i="15"/>
  <c r="C53" i="15"/>
  <c r="AJ52" i="15"/>
  <c r="E52" i="15"/>
  <c r="C52" i="15"/>
  <c r="AJ51" i="15"/>
  <c r="E51" i="15"/>
  <c r="C51" i="15"/>
  <c r="AJ50" i="15"/>
  <c r="E50" i="15"/>
  <c r="C50" i="15"/>
  <c r="AJ49" i="15"/>
  <c r="E49" i="15"/>
  <c r="C49" i="15"/>
  <c r="AJ48" i="15"/>
  <c r="E48" i="15"/>
  <c r="C48" i="15"/>
  <c r="AJ47" i="15"/>
  <c r="E47" i="15"/>
  <c r="C47" i="15"/>
  <c r="AJ46" i="15"/>
  <c r="E46" i="15"/>
  <c r="C46" i="15"/>
  <c r="AJ45" i="15"/>
  <c r="E45" i="15"/>
  <c r="C45" i="15"/>
  <c r="AJ44" i="15"/>
  <c r="E44" i="15"/>
  <c r="C44" i="15"/>
  <c r="AJ43" i="15"/>
  <c r="E43" i="15"/>
  <c r="C43" i="15"/>
  <c r="AJ42" i="15"/>
  <c r="E42" i="15"/>
  <c r="C42" i="15"/>
  <c r="AJ41" i="15"/>
  <c r="E41" i="15"/>
  <c r="C41" i="15"/>
  <c r="AJ40" i="15"/>
  <c r="E40" i="15"/>
  <c r="C40" i="15"/>
  <c r="AJ39" i="15"/>
  <c r="E39" i="15"/>
  <c r="C39" i="15"/>
  <c r="AJ38" i="15"/>
  <c r="E38" i="15"/>
  <c r="C38" i="15"/>
  <c r="AJ37" i="15"/>
  <c r="E37" i="15"/>
  <c r="C37" i="15"/>
  <c r="AJ36" i="15"/>
  <c r="E36" i="15"/>
  <c r="C36" i="15"/>
  <c r="AJ35" i="15"/>
  <c r="E35" i="15"/>
  <c r="C35" i="15"/>
  <c r="AJ34" i="15"/>
  <c r="E34" i="15"/>
  <c r="C34" i="15"/>
  <c r="AJ33" i="15"/>
  <c r="E33" i="15"/>
  <c r="C33" i="15"/>
  <c r="AJ32" i="15"/>
  <c r="E32" i="15"/>
  <c r="C32" i="15"/>
  <c r="AJ31" i="15"/>
  <c r="E31" i="15"/>
  <c r="C31" i="15"/>
  <c r="AJ30" i="15"/>
  <c r="E30" i="15"/>
  <c r="C30" i="15"/>
  <c r="AJ29" i="15"/>
  <c r="E29" i="15"/>
  <c r="C29" i="15"/>
  <c r="AJ28" i="15"/>
  <c r="E28" i="15"/>
  <c r="C28" i="15"/>
  <c r="AJ27" i="15"/>
  <c r="E27" i="15"/>
  <c r="C27" i="15"/>
  <c r="AJ26" i="15"/>
  <c r="E26" i="15"/>
  <c r="C26" i="15"/>
  <c r="AJ25" i="15"/>
  <c r="E25" i="15"/>
  <c r="C25" i="15"/>
  <c r="AJ24" i="15"/>
  <c r="E24" i="15"/>
  <c r="C24" i="15"/>
  <c r="AJ23" i="15"/>
  <c r="E23" i="15"/>
  <c r="C23" i="15"/>
  <c r="AJ22" i="15"/>
  <c r="E22" i="15"/>
  <c r="C22" i="15"/>
  <c r="AJ21" i="15"/>
  <c r="E21" i="15"/>
  <c r="C21" i="15"/>
  <c r="AJ20" i="15"/>
  <c r="E20" i="15"/>
  <c r="C20" i="15"/>
  <c r="AJ19" i="15"/>
  <c r="E19" i="15"/>
  <c r="C19" i="15"/>
  <c r="AJ18" i="15"/>
  <c r="E18" i="15"/>
  <c r="C18" i="15"/>
  <c r="AJ17" i="15"/>
  <c r="E17" i="15"/>
  <c r="C17" i="15"/>
  <c r="AJ16" i="15"/>
  <c r="E16" i="15"/>
  <c r="C16" i="15"/>
  <c r="AJ15" i="15"/>
  <c r="E15" i="15"/>
  <c r="C15" i="15"/>
  <c r="AJ14" i="15"/>
  <c r="E14" i="15"/>
  <c r="C14" i="15"/>
  <c r="AJ13" i="15"/>
  <c r="E13" i="15"/>
  <c r="C13" i="15"/>
  <c r="AJ12" i="15"/>
  <c r="E12" i="15"/>
  <c r="C12" i="15"/>
  <c r="AJ11" i="15"/>
  <c r="E11" i="15"/>
  <c r="C11" i="15"/>
  <c r="AJ10" i="15"/>
  <c r="E10" i="15"/>
  <c r="C10" i="15"/>
  <c r="AJ172" i="14"/>
  <c r="E172" i="14"/>
  <c r="C172" i="14"/>
  <c r="AJ171" i="14"/>
  <c r="E171" i="14"/>
  <c r="C171" i="14"/>
  <c r="AJ170" i="14"/>
  <c r="E170" i="14"/>
  <c r="C170" i="14"/>
  <c r="AJ169" i="14"/>
  <c r="E169" i="14"/>
  <c r="C169" i="14"/>
  <c r="AJ168" i="14"/>
  <c r="E168" i="14"/>
  <c r="C168" i="14"/>
  <c r="AJ167" i="14"/>
  <c r="E167" i="14"/>
  <c r="C167" i="14"/>
  <c r="AJ166" i="14"/>
  <c r="E166" i="14"/>
  <c r="C166" i="14"/>
  <c r="AJ165" i="14"/>
  <c r="E165" i="14"/>
  <c r="C165" i="14"/>
  <c r="AJ164" i="14"/>
  <c r="E164" i="14"/>
  <c r="C164" i="14"/>
  <c r="AJ163" i="14"/>
  <c r="E163" i="14"/>
  <c r="C163" i="14"/>
  <c r="AJ162" i="14"/>
  <c r="E162" i="14"/>
  <c r="C162" i="14"/>
  <c r="AJ161" i="14"/>
  <c r="E161" i="14"/>
  <c r="C161" i="14"/>
  <c r="AJ160" i="14"/>
  <c r="E160" i="14"/>
  <c r="C160" i="14"/>
  <c r="AJ159" i="14"/>
  <c r="E159" i="14"/>
  <c r="C159" i="14"/>
  <c r="AJ158" i="14"/>
  <c r="E158" i="14"/>
  <c r="C158" i="14"/>
  <c r="AJ157" i="14"/>
  <c r="E157" i="14"/>
  <c r="C157" i="14"/>
  <c r="AJ156" i="14"/>
  <c r="E156" i="14"/>
  <c r="C156" i="14"/>
  <c r="AJ155" i="14"/>
  <c r="E155" i="14"/>
  <c r="C155" i="14"/>
  <c r="AJ154" i="14"/>
  <c r="E154" i="14"/>
  <c r="C154" i="14"/>
  <c r="AJ153" i="14"/>
  <c r="E153" i="14"/>
  <c r="C153" i="14"/>
  <c r="AJ152" i="14"/>
  <c r="E152" i="14"/>
  <c r="C152" i="14"/>
  <c r="AJ151" i="14"/>
  <c r="E151" i="14"/>
  <c r="C151" i="14"/>
  <c r="AJ150" i="14"/>
  <c r="E150" i="14"/>
  <c r="C150" i="14"/>
  <c r="AJ149" i="14"/>
  <c r="E149" i="14"/>
  <c r="C149" i="14"/>
  <c r="AJ148" i="14"/>
  <c r="E148" i="14"/>
  <c r="C148" i="14"/>
  <c r="AJ147" i="14"/>
  <c r="E147" i="14"/>
  <c r="C147" i="14"/>
  <c r="AJ146" i="14"/>
  <c r="E146" i="14"/>
  <c r="C146" i="14"/>
  <c r="AJ145" i="14"/>
  <c r="E145" i="14"/>
  <c r="C145" i="14"/>
  <c r="AJ144" i="14"/>
  <c r="E144" i="14"/>
  <c r="C144" i="14"/>
  <c r="AJ143" i="14"/>
  <c r="E143" i="14"/>
  <c r="C143" i="14"/>
  <c r="AJ142" i="14"/>
  <c r="E142" i="14"/>
  <c r="C142" i="14"/>
  <c r="AJ141" i="14"/>
  <c r="E141" i="14"/>
  <c r="C141" i="14"/>
  <c r="AJ140" i="14"/>
  <c r="E140" i="14"/>
  <c r="C140" i="14"/>
  <c r="AJ139" i="14"/>
  <c r="E139" i="14"/>
  <c r="C139" i="14"/>
  <c r="AJ138" i="14"/>
  <c r="E138" i="14"/>
  <c r="C138" i="14"/>
  <c r="AJ137" i="14"/>
  <c r="E137" i="14"/>
  <c r="C137" i="14"/>
  <c r="AJ136" i="14"/>
  <c r="E136" i="14"/>
  <c r="C136" i="14"/>
  <c r="AJ135" i="14"/>
  <c r="E135" i="14"/>
  <c r="C135" i="14"/>
  <c r="AJ134" i="14"/>
  <c r="E134" i="14"/>
  <c r="C134" i="14"/>
  <c r="AJ133" i="14"/>
  <c r="E133" i="14"/>
  <c r="C133" i="14"/>
  <c r="AJ132" i="14"/>
  <c r="E132" i="14"/>
  <c r="C132" i="14"/>
  <c r="AJ131" i="14"/>
  <c r="E131" i="14"/>
  <c r="C131" i="14"/>
  <c r="AJ130" i="14"/>
  <c r="E130" i="14"/>
  <c r="C130" i="14"/>
  <c r="AJ129" i="14"/>
  <c r="E129" i="14"/>
  <c r="C129" i="14"/>
  <c r="AJ128" i="14"/>
  <c r="E128" i="14"/>
  <c r="C128" i="14"/>
  <c r="AJ127" i="14"/>
  <c r="E127" i="14"/>
  <c r="C127" i="14"/>
  <c r="AJ126" i="14"/>
  <c r="E126" i="14"/>
  <c r="C126" i="14"/>
  <c r="AJ125" i="14"/>
  <c r="E125" i="14"/>
  <c r="C125" i="14"/>
  <c r="AJ124" i="14"/>
  <c r="E124" i="14"/>
  <c r="C124" i="14"/>
  <c r="AJ123" i="14"/>
  <c r="E123" i="14"/>
  <c r="C123" i="14"/>
  <c r="AJ122" i="14"/>
  <c r="E122" i="14"/>
  <c r="C122" i="14"/>
  <c r="AJ121" i="14"/>
  <c r="E121" i="14"/>
  <c r="C121" i="14"/>
  <c r="AJ120" i="14"/>
  <c r="E120" i="14"/>
  <c r="C120" i="14"/>
  <c r="AJ119" i="14"/>
  <c r="E119" i="14"/>
  <c r="C119" i="14"/>
  <c r="AJ118" i="14"/>
  <c r="E118" i="14"/>
  <c r="C118" i="14"/>
  <c r="AJ117" i="14"/>
  <c r="E117" i="14"/>
  <c r="C117" i="14"/>
  <c r="AJ116" i="14"/>
  <c r="E116" i="14"/>
  <c r="C116" i="14"/>
  <c r="AJ115" i="14"/>
  <c r="E115" i="14"/>
  <c r="C115" i="14"/>
  <c r="AJ114" i="14"/>
  <c r="E114" i="14"/>
  <c r="C114" i="14"/>
  <c r="AJ113" i="14"/>
  <c r="E113" i="14"/>
  <c r="C113" i="14"/>
  <c r="AJ112" i="14"/>
  <c r="E112" i="14"/>
  <c r="C112" i="14"/>
  <c r="AJ111" i="14"/>
  <c r="E111" i="14"/>
  <c r="C111" i="14"/>
  <c r="AJ110" i="14"/>
  <c r="E110" i="14"/>
  <c r="C110" i="14"/>
  <c r="AJ109" i="14"/>
  <c r="E109" i="14"/>
  <c r="C109" i="14"/>
  <c r="AJ108" i="14"/>
  <c r="E108" i="14"/>
  <c r="C108" i="14"/>
  <c r="AJ107" i="14"/>
  <c r="E107" i="14"/>
  <c r="C107" i="14"/>
  <c r="AJ106" i="14"/>
  <c r="E106" i="14"/>
  <c r="C106" i="14"/>
  <c r="AJ105" i="14"/>
  <c r="E105" i="14"/>
  <c r="C105" i="14"/>
  <c r="AJ104" i="14"/>
  <c r="E104" i="14"/>
  <c r="C104" i="14"/>
  <c r="AJ103" i="14"/>
  <c r="E103" i="14"/>
  <c r="C103" i="14"/>
  <c r="AJ102" i="14"/>
  <c r="E102" i="14"/>
  <c r="C102" i="14"/>
  <c r="AJ101" i="14"/>
  <c r="E101" i="14"/>
  <c r="C101" i="14"/>
  <c r="AJ100" i="14"/>
  <c r="E100" i="14"/>
  <c r="C100" i="14"/>
  <c r="AJ99" i="14"/>
  <c r="E99" i="14"/>
  <c r="C99" i="14"/>
  <c r="AJ98" i="14"/>
  <c r="E98" i="14"/>
  <c r="C98" i="14"/>
  <c r="AJ97" i="14"/>
  <c r="E97" i="14"/>
  <c r="C97" i="14"/>
  <c r="AJ96" i="14"/>
  <c r="E96" i="14"/>
  <c r="C96" i="14"/>
  <c r="AJ95" i="14"/>
  <c r="E95" i="14"/>
  <c r="C95" i="14"/>
  <c r="AJ94" i="14"/>
  <c r="E94" i="14"/>
  <c r="C94" i="14"/>
  <c r="AJ93" i="14"/>
  <c r="E93" i="14"/>
  <c r="C93" i="14"/>
  <c r="AJ92" i="14"/>
  <c r="E92" i="14"/>
  <c r="C92" i="14"/>
  <c r="AJ91" i="14"/>
  <c r="E91" i="14"/>
  <c r="C91" i="14"/>
  <c r="AJ90" i="14"/>
  <c r="E90" i="14"/>
  <c r="C90" i="14"/>
  <c r="AJ89" i="14"/>
  <c r="E89" i="14"/>
  <c r="C89" i="14"/>
  <c r="AJ88" i="14"/>
  <c r="E88" i="14"/>
  <c r="C88" i="14"/>
  <c r="AJ87" i="14"/>
  <c r="E87" i="14"/>
  <c r="C87" i="14"/>
  <c r="AJ86" i="14"/>
  <c r="E86" i="14"/>
  <c r="C86" i="14"/>
  <c r="AJ85" i="14"/>
  <c r="E85" i="14"/>
  <c r="C85" i="14"/>
  <c r="AJ84" i="14"/>
  <c r="E84" i="14"/>
  <c r="C84" i="14"/>
  <c r="AJ83" i="14"/>
  <c r="E83" i="14"/>
  <c r="C83" i="14"/>
  <c r="AJ82" i="14"/>
  <c r="E82" i="14"/>
  <c r="C82" i="14"/>
  <c r="AJ81" i="14"/>
  <c r="E81" i="14"/>
  <c r="C81" i="14"/>
  <c r="AJ80" i="14"/>
  <c r="E80" i="14"/>
  <c r="C80" i="14"/>
  <c r="AJ79" i="14"/>
  <c r="E79" i="14"/>
  <c r="C79" i="14"/>
  <c r="AJ78" i="14"/>
  <c r="E78" i="14"/>
  <c r="C78" i="14"/>
  <c r="AJ77" i="14"/>
  <c r="E77" i="14"/>
  <c r="C77" i="14"/>
  <c r="AJ76" i="14"/>
  <c r="E76" i="14"/>
  <c r="C76" i="14"/>
  <c r="AJ75" i="14"/>
  <c r="E75" i="14"/>
  <c r="C75" i="14"/>
  <c r="AJ74" i="14"/>
  <c r="E74" i="14"/>
  <c r="C74" i="14"/>
  <c r="AJ73" i="14"/>
  <c r="E73" i="14"/>
  <c r="C73" i="14"/>
  <c r="AJ72" i="14"/>
  <c r="E72" i="14"/>
  <c r="C72" i="14"/>
  <c r="AJ71" i="14"/>
  <c r="E71" i="14"/>
  <c r="C71" i="14"/>
  <c r="AJ70" i="14"/>
  <c r="E70" i="14"/>
  <c r="C70" i="14"/>
  <c r="AJ69" i="14"/>
  <c r="E69" i="14"/>
  <c r="C69" i="14"/>
  <c r="AJ68" i="14"/>
  <c r="E68" i="14"/>
  <c r="C68" i="14"/>
  <c r="AJ67" i="14"/>
  <c r="E67" i="14"/>
  <c r="C67" i="14"/>
  <c r="AJ66" i="14"/>
  <c r="E66" i="14"/>
  <c r="C66" i="14"/>
  <c r="AJ65" i="14"/>
  <c r="E65" i="14"/>
  <c r="C65" i="14"/>
  <c r="AJ64" i="14"/>
  <c r="E64" i="14"/>
  <c r="C64" i="14"/>
  <c r="AJ63" i="14"/>
  <c r="E63" i="14"/>
  <c r="C63" i="14"/>
  <c r="AJ62" i="14"/>
  <c r="E62" i="14"/>
  <c r="C62" i="14"/>
  <c r="AJ61" i="14"/>
  <c r="E61" i="14"/>
  <c r="C61" i="14"/>
  <c r="AJ60" i="14"/>
  <c r="E60" i="14"/>
  <c r="C60" i="14"/>
  <c r="AJ59" i="14"/>
  <c r="E59" i="14"/>
  <c r="C59" i="14"/>
  <c r="AJ58" i="14"/>
  <c r="E58" i="14"/>
  <c r="C58" i="14"/>
  <c r="AJ57" i="14"/>
  <c r="E57" i="14"/>
  <c r="C57" i="14"/>
  <c r="AJ56" i="14"/>
  <c r="E56" i="14"/>
  <c r="C56" i="14"/>
  <c r="AJ55" i="14"/>
  <c r="E55" i="14"/>
  <c r="C55" i="14"/>
  <c r="AJ54" i="14"/>
  <c r="E54" i="14"/>
  <c r="C54" i="14"/>
  <c r="AJ53" i="14"/>
  <c r="E53" i="14"/>
  <c r="C53" i="14"/>
  <c r="AJ52" i="14"/>
  <c r="E52" i="14"/>
  <c r="C52" i="14"/>
  <c r="AJ51" i="14"/>
  <c r="E51" i="14"/>
  <c r="C51" i="14"/>
  <c r="AJ50" i="14"/>
  <c r="E50" i="14"/>
  <c r="C50" i="14"/>
  <c r="AJ49" i="14"/>
  <c r="E49" i="14"/>
  <c r="C49" i="14"/>
  <c r="AJ48" i="14"/>
  <c r="E48" i="14"/>
  <c r="C48" i="14"/>
  <c r="AJ47" i="14"/>
  <c r="E47" i="14"/>
  <c r="C47" i="14"/>
  <c r="AJ46" i="14"/>
  <c r="E46" i="14"/>
  <c r="C46" i="14"/>
  <c r="AJ45" i="14"/>
  <c r="E45" i="14"/>
  <c r="C45" i="14"/>
  <c r="AJ44" i="14"/>
  <c r="E44" i="14"/>
  <c r="C44" i="14"/>
  <c r="AJ43" i="14"/>
  <c r="E43" i="14"/>
  <c r="C43" i="14"/>
  <c r="AJ42" i="14"/>
  <c r="E42" i="14"/>
  <c r="C42" i="14"/>
  <c r="AJ41" i="14"/>
  <c r="E41" i="14"/>
  <c r="C41" i="14"/>
  <c r="AJ40" i="14"/>
  <c r="E40" i="14"/>
  <c r="C40" i="14"/>
  <c r="AJ39" i="14"/>
  <c r="E39" i="14"/>
  <c r="C39" i="14"/>
  <c r="AJ38" i="14"/>
  <c r="E38" i="14"/>
  <c r="C38" i="14"/>
  <c r="AJ37" i="14"/>
  <c r="E37" i="14"/>
  <c r="C37" i="14"/>
  <c r="AJ36" i="14"/>
  <c r="E36" i="14"/>
  <c r="C36" i="14"/>
  <c r="AJ35" i="14"/>
  <c r="E35" i="14"/>
  <c r="C35" i="14"/>
  <c r="AJ34" i="14"/>
  <c r="E34" i="14"/>
  <c r="C34" i="14"/>
  <c r="AJ33" i="14"/>
  <c r="E33" i="14"/>
  <c r="C33" i="14"/>
  <c r="AJ32" i="14"/>
  <c r="E32" i="14"/>
  <c r="C32" i="14"/>
  <c r="AJ31" i="14"/>
  <c r="E31" i="14"/>
  <c r="C31" i="14"/>
  <c r="AJ30" i="14"/>
  <c r="E30" i="14"/>
  <c r="C30" i="14"/>
  <c r="AJ29" i="14"/>
  <c r="E29" i="14"/>
  <c r="C29" i="14"/>
  <c r="AJ28" i="14"/>
  <c r="E28" i="14"/>
  <c r="C28" i="14"/>
  <c r="AJ27" i="14"/>
  <c r="E27" i="14"/>
  <c r="C27" i="14"/>
  <c r="AJ26" i="14"/>
  <c r="E26" i="14"/>
  <c r="C26" i="14"/>
  <c r="AJ25" i="14"/>
  <c r="E25" i="14"/>
  <c r="C25" i="14"/>
  <c r="AJ24" i="14"/>
  <c r="E24" i="14"/>
  <c r="C24" i="14"/>
  <c r="AJ23" i="14"/>
  <c r="E23" i="14"/>
  <c r="C23" i="14"/>
  <c r="AJ22" i="14"/>
  <c r="E22" i="14"/>
  <c r="C22" i="14"/>
  <c r="AJ21" i="14"/>
  <c r="E21" i="14"/>
  <c r="C21" i="14"/>
  <c r="AJ20" i="14"/>
  <c r="E20" i="14"/>
  <c r="C20" i="14"/>
  <c r="AJ19" i="14"/>
  <c r="E19" i="14"/>
  <c r="C19" i="14"/>
  <c r="AJ18" i="14"/>
  <c r="E18" i="14"/>
  <c r="C18" i="14"/>
  <c r="AJ17" i="14"/>
  <c r="E17" i="14"/>
  <c r="C17" i="14"/>
  <c r="AJ16" i="14"/>
  <c r="E16" i="14"/>
  <c r="C16" i="14"/>
  <c r="AJ15" i="14"/>
  <c r="E15" i="14"/>
  <c r="C15" i="14"/>
  <c r="AJ14" i="14"/>
  <c r="E14" i="14"/>
  <c r="C14" i="14"/>
  <c r="AJ13" i="14"/>
  <c r="E13" i="14"/>
  <c r="C13" i="14"/>
  <c r="AJ12" i="14"/>
  <c r="E12" i="14"/>
  <c r="C12" i="14"/>
  <c r="AJ11" i="14"/>
  <c r="E11" i="14"/>
  <c r="C11" i="14"/>
  <c r="AJ10" i="14"/>
  <c r="E10" i="14"/>
  <c r="C10" i="14"/>
  <c r="AJ171" i="13"/>
  <c r="E171" i="13"/>
  <c r="C171" i="13"/>
  <c r="AJ170" i="13"/>
  <c r="E170" i="13"/>
  <c r="C170" i="13"/>
  <c r="AJ169" i="13"/>
  <c r="E169" i="13"/>
  <c r="C169" i="13"/>
  <c r="AJ168" i="13"/>
  <c r="E168" i="13"/>
  <c r="C168" i="13"/>
  <c r="AJ167" i="13"/>
  <c r="E167" i="13"/>
  <c r="C167" i="13"/>
  <c r="AJ166" i="13"/>
  <c r="E166" i="13"/>
  <c r="C166" i="13"/>
  <c r="AJ165" i="13"/>
  <c r="E165" i="13"/>
  <c r="C165" i="13"/>
  <c r="AJ164" i="13"/>
  <c r="E164" i="13"/>
  <c r="C164" i="13"/>
  <c r="AJ163" i="13"/>
  <c r="E163" i="13"/>
  <c r="C163" i="13"/>
  <c r="AJ162" i="13"/>
  <c r="E162" i="13"/>
  <c r="C162" i="13"/>
  <c r="AJ161" i="13"/>
  <c r="E161" i="13"/>
  <c r="C161" i="13"/>
  <c r="AJ160" i="13"/>
  <c r="E160" i="13"/>
  <c r="C160" i="13"/>
  <c r="AJ159" i="13"/>
  <c r="E159" i="13"/>
  <c r="C159" i="13"/>
  <c r="AJ158" i="13"/>
  <c r="E158" i="13"/>
  <c r="C158" i="13"/>
  <c r="AJ157" i="13"/>
  <c r="E157" i="13"/>
  <c r="C157" i="13"/>
  <c r="AJ156" i="13"/>
  <c r="E156" i="13"/>
  <c r="C156" i="13"/>
  <c r="AJ155" i="13"/>
  <c r="E155" i="13"/>
  <c r="C155" i="13"/>
  <c r="AJ154" i="13"/>
  <c r="E154" i="13"/>
  <c r="C154" i="13"/>
  <c r="AJ153" i="13"/>
  <c r="E153" i="13"/>
  <c r="C153" i="13"/>
  <c r="AJ152" i="13"/>
  <c r="E152" i="13"/>
  <c r="C152" i="13"/>
  <c r="AJ151" i="13"/>
  <c r="E151" i="13"/>
  <c r="C151" i="13"/>
  <c r="AJ150" i="13"/>
  <c r="E150" i="13"/>
  <c r="C150" i="13"/>
  <c r="AJ149" i="13"/>
  <c r="E149" i="13"/>
  <c r="C149" i="13"/>
  <c r="AJ148" i="13"/>
  <c r="E148" i="13"/>
  <c r="C148" i="13"/>
  <c r="AJ147" i="13"/>
  <c r="E147" i="13"/>
  <c r="C147" i="13"/>
  <c r="AJ146" i="13"/>
  <c r="E146" i="13"/>
  <c r="C146" i="13"/>
  <c r="AJ145" i="13"/>
  <c r="E145" i="13"/>
  <c r="C145" i="13"/>
  <c r="AJ144" i="13"/>
  <c r="E144" i="13"/>
  <c r="C144" i="13"/>
  <c r="AJ143" i="13"/>
  <c r="E143" i="13"/>
  <c r="C143" i="13"/>
  <c r="AJ142" i="13"/>
  <c r="E142" i="13"/>
  <c r="C142" i="13"/>
  <c r="AJ141" i="13"/>
  <c r="E141" i="13"/>
  <c r="C141" i="13"/>
  <c r="AJ140" i="13"/>
  <c r="E140" i="13"/>
  <c r="C140" i="13"/>
  <c r="AJ139" i="13"/>
  <c r="E139" i="13"/>
  <c r="C139" i="13"/>
  <c r="AJ138" i="13"/>
  <c r="E138" i="13"/>
  <c r="C138" i="13"/>
  <c r="AJ137" i="13"/>
  <c r="E137" i="13"/>
  <c r="C137" i="13"/>
  <c r="AJ136" i="13"/>
  <c r="E136" i="13"/>
  <c r="C136" i="13"/>
  <c r="AJ135" i="13"/>
  <c r="E135" i="13"/>
  <c r="C135" i="13"/>
  <c r="AJ134" i="13"/>
  <c r="E134" i="13"/>
  <c r="C134" i="13"/>
  <c r="AJ133" i="13"/>
  <c r="E133" i="13"/>
  <c r="C133" i="13"/>
  <c r="AJ132" i="13"/>
  <c r="E132" i="13"/>
  <c r="C132" i="13"/>
  <c r="AJ131" i="13"/>
  <c r="E131" i="13"/>
  <c r="C131" i="13"/>
  <c r="AJ130" i="13"/>
  <c r="E130" i="13"/>
  <c r="C130" i="13"/>
  <c r="AJ129" i="13"/>
  <c r="E129" i="13"/>
  <c r="C129" i="13"/>
  <c r="AJ128" i="13"/>
  <c r="E128" i="13"/>
  <c r="C128" i="13"/>
  <c r="AJ127" i="13"/>
  <c r="E127" i="13"/>
  <c r="C127" i="13"/>
  <c r="AJ126" i="13"/>
  <c r="E126" i="13"/>
  <c r="C126" i="13"/>
  <c r="AJ125" i="13"/>
  <c r="E125" i="13"/>
  <c r="C125" i="13"/>
  <c r="AJ124" i="13"/>
  <c r="E124" i="13"/>
  <c r="C124" i="13"/>
  <c r="AJ123" i="13"/>
  <c r="E123" i="13"/>
  <c r="C123" i="13"/>
  <c r="AJ122" i="13"/>
  <c r="E122" i="13"/>
  <c r="C122" i="13"/>
  <c r="AJ121" i="13"/>
  <c r="E121" i="13"/>
  <c r="C121" i="13"/>
  <c r="AJ120" i="13"/>
  <c r="E120" i="13"/>
  <c r="C120" i="13"/>
  <c r="AJ119" i="13"/>
  <c r="E119" i="13"/>
  <c r="C119" i="13"/>
  <c r="AJ118" i="13"/>
  <c r="E118" i="13"/>
  <c r="C118" i="13"/>
  <c r="AJ117" i="13"/>
  <c r="E117" i="13"/>
  <c r="C117" i="13"/>
  <c r="AJ116" i="13"/>
  <c r="E116" i="13"/>
  <c r="C116" i="13"/>
  <c r="AJ115" i="13"/>
  <c r="E115" i="13"/>
  <c r="C115" i="13"/>
  <c r="AJ114" i="13"/>
  <c r="E114" i="13"/>
  <c r="C114" i="13"/>
  <c r="AJ113" i="13"/>
  <c r="E113" i="13"/>
  <c r="C113" i="13"/>
  <c r="AJ112" i="13"/>
  <c r="E112" i="13"/>
  <c r="C112" i="13"/>
  <c r="AJ111" i="13"/>
  <c r="E111" i="13"/>
  <c r="C111" i="13"/>
  <c r="AJ110" i="13"/>
  <c r="E110" i="13"/>
  <c r="C110" i="13"/>
  <c r="AJ109" i="13"/>
  <c r="E109" i="13"/>
  <c r="C109" i="13"/>
  <c r="AJ108" i="13"/>
  <c r="E108" i="13"/>
  <c r="C108" i="13"/>
  <c r="AJ107" i="13"/>
  <c r="E107" i="13"/>
  <c r="C107" i="13"/>
  <c r="AJ106" i="13"/>
  <c r="E106" i="13"/>
  <c r="C106" i="13"/>
  <c r="AJ105" i="13"/>
  <c r="E105" i="13"/>
  <c r="C105" i="13"/>
  <c r="AJ104" i="13"/>
  <c r="E104" i="13"/>
  <c r="C104" i="13"/>
  <c r="AJ103" i="13"/>
  <c r="E103" i="13"/>
  <c r="C103" i="13"/>
  <c r="AJ102" i="13"/>
  <c r="E102" i="13"/>
  <c r="C102" i="13"/>
  <c r="AJ101" i="13"/>
  <c r="E101" i="13"/>
  <c r="C101" i="13"/>
  <c r="AJ100" i="13"/>
  <c r="E100" i="13"/>
  <c r="C100" i="13"/>
  <c r="AJ99" i="13"/>
  <c r="E99" i="13"/>
  <c r="C99" i="13"/>
  <c r="AJ98" i="13"/>
  <c r="E98" i="13"/>
  <c r="C98" i="13"/>
  <c r="AJ97" i="13"/>
  <c r="E97" i="13"/>
  <c r="C97" i="13"/>
  <c r="AJ96" i="13"/>
  <c r="E96" i="13"/>
  <c r="C96" i="13"/>
  <c r="AJ95" i="13"/>
  <c r="E95" i="13"/>
  <c r="C95" i="13"/>
  <c r="AJ94" i="13"/>
  <c r="E94" i="13"/>
  <c r="C94" i="13"/>
  <c r="AJ93" i="13"/>
  <c r="E93" i="13"/>
  <c r="C93" i="13"/>
  <c r="AJ92" i="13"/>
  <c r="E92" i="13"/>
  <c r="C92" i="13"/>
  <c r="AJ91" i="13"/>
  <c r="E91" i="13"/>
  <c r="C91" i="13"/>
  <c r="AJ90" i="13"/>
  <c r="E90" i="13"/>
  <c r="C90" i="13"/>
  <c r="AJ89" i="13"/>
  <c r="E89" i="13"/>
  <c r="C89" i="13"/>
  <c r="AJ88" i="13"/>
  <c r="E88" i="13"/>
  <c r="C88" i="13"/>
  <c r="AJ87" i="13"/>
  <c r="E87" i="13"/>
  <c r="C87" i="13"/>
  <c r="AJ86" i="13"/>
  <c r="E86" i="13"/>
  <c r="C86" i="13"/>
  <c r="AJ85" i="13"/>
  <c r="E85" i="13"/>
  <c r="C85" i="13"/>
  <c r="AJ84" i="13"/>
  <c r="E84" i="13"/>
  <c r="C84" i="13"/>
  <c r="AJ83" i="13"/>
  <c r="E83" i="13"/>
  <c r="C83" i="13"/>
  <c r="AJ82" i="13"/>
  <c r="E82" i="13"/>
  <c r="C82" i="13"/>
  <c r="AJ81" i="13"/>
  <c r="E81" i="13"/>
  <c r="C81" i="13"/>
  <c r="AJ80" i="13"/>
  <c r="E80" i="13"/>
  <c r="C80" i="13"/>
  <c r="AJ79" i="13"/>
  <c r="E79" i="13"/>
  <c r="C79" i="13"/>
  <c r="AJ78" i="13"/>
  <c r="E78" i="13"/>
  <c r="C78" i="13"/>
  <c r="AJ77" i="13"/>
  <c r="E77" i="13"/>
  <c r="C77" i="13"/>
  <c r="AJ76" i="13"/>
  <c r="E76" i="13"/>
  <c r="C76" i="13"/>
  <c r="AJ75" i="13"/>
  <c r="E75" i="13"/>
  <c r="C75" i="13"/>
  <c r="AJ74" i="13"/>
  <c r="E74" i="13"/>
  <c r="C74" i="13"/>
  <c r="AJ73" i="13"/>
  <c r="E73" i="13"/>
  <c r="C73" i="13"/>
  <c r="AJ72" i="13"/>
  <c r="E72" i="13"/>
  <c r="C72" i="13"/>
  <c r="AJ71" i="13"/>
  <c r="E71" i="13"/>
  <c r="C71" i="13"/>
  <c r="AJ70" i="13"/>
  <c r="E70" i="13"/>
  <c r="C70" i="13"/>
  <c r="AJ69" i="13"/>
  <c r="E69" i="13"/>
  <c r="C69" i="13"/>
  <c r="AJ68" i="13"/>
  <c r="E68" i="13"/>
  <c r="C68" i="13"/>
  <c r="AJ67" i="13"/>
  <c r="E67" i="13"/>
  <c r="C67" i="13"/>
  <c r="AJ66" i="13"/>
  <c r="E66" i="13"/>
  <c r="C66" i="13"/>
  <c r="AJ65" i="13"/>
  <c r="E65" i="13"/>
  <c r="C65" i="13"/>
  <c r="AJ64" i="13"/>
  <c r="E64" i="13"/>
  <c r="C64" i="13"/>
  <c r="AJ63" i="13"/>
  <c r="E63" i="13"/>
  <c r="C63" i="13"/>
  <c r="AJ62" i="13"/>
  <c r="E62" i="13"/>
  <c r="C62" i="13"/>
  <c r="AJ61" i="13"/>
  <c r="E61" i="13"/>
  <c r="C61" i="13"/>
  <c r="AJ60" i="13"/>
  <c r="E60" i="13"/>
  <c r="C60" i="13"/>
  <c r="AJ59" i="13"/>
  <c r="E59" i="13"/>
  <c r="C59" i="13"/>
  <c r="AJ58" i="13"/>
  <c r="E58" i="13"/>
  <c r="C58" i="13"/>
  <c r="AJ57" i="13"/>
  <c r="E57" i="13"/>
  <c r="C57" i="13"/>
  <c r="AJ56" i="13"/>
  <c r="E56" i="13"/>
  <c r="C56" i="13"/>
  <c r="AJ55" i="13"/>
  <c r="E55" i="13"/>
  <c r="C55" i="13"/>
  <c r="AJ54" i="13"/>
  <c r="E54" i="13"/>
  <c r="C54" i="13"/>
  <c r="AJ53" i="13"/>
  <c r="E53" i="13"/>
  <c r="C53" i="13"/>
  <c r="AJ52" i="13"/>
  <c r="E52" i="13"/>
  <c r="C52" i="13"/>
  <c r="AJ51" i="13"/>
  <c r="E51" i="13"/>
  <c r="C51" i="13"/>
  <c r="AJ50" i="13"/>
  <c r="E50" i="13"/>
  <c r="C50" i="13"/>
  <c r="AJ49" i="13"/>
  <c r="E49" i="13"/>
  <c r="C49" i="13"/>
  <c r="AJ48" i="13"/>
  <c r="E48" i="13"/>
  <c r="C48" i="13"/>
  <c r="AJ47" i="13"/>
  <c r="E47" i="13"/>
  <c r="C47" i="13"/>
  <c r="AJ46" i="13"/>
  <c r="E46" i="13"/>
  <c r="C46" i="13"/>
  <c r="AJ45" i="13"/>
  <c r="E45" i="13"/>
  <c r="C45" i="13"/>
  <c r="AJ44" i="13"/>
  <c r="E44" i="13"/>
  <c r="C44" i="13"/>
  <c r="AJ43" i="13"/>
  <c r="E43" i="13"/>
  <c r="C43" i="13"/>
  <c r="AJ42" i="13"/>
  <c r="E42" i="13"/>
  <c r="C42" i="13"/>
  <c r="AJ41" i="13"/>
  <c r="E41" i="13"/>
  <c r="C41" i="13"/>
  <c r="AJ40" i="13"/>
  <c r="E40" i="13"/>
  <c r="C40" i="13"/>
  <c r="AJ39" i="13"/>
  <c r="E39" i="13"/>
  <c r="C39" i="13"/>
  <c r="AJ38" i="13"/>
  <c r="E38" i="13"/>
  <c r="C38" i="13"/>
  <c r="AJ37" i="13"/>
  <c r="E37" i="13"/>
  <c r="C37" i="13"/>
  <c r="AJ36" i="13"/>
  <c r="E36" i="13"/>
  <c r="C36" i="13"/>
  <c r="AJ35" i="13"/>
  <c r="E35" i="13"/>
  <c r="C35" i="13"/>
  <c r="AJ34" i="13"/>
  <c r="E34" i="13"/>
  <c r="C34" i="13"/>
  <c r="AJ33" i="13"/>
  <c r="E33" i="13"/>
  <c r="C33" i="13"/>
  <c r="AJ32" i="13"/>
  <c r="E32" i="13"/>
  <c r="C32" i="13"/>
  <c r="AJ31" i="13"/>
  <c r="E31" i="13"/>
  <c r="C31" i="13"/>
  <c r="AJ30" i="13"/>
  <c r="E30" i="13"/>
  <c r="C30" i="13"/>
  <c r="AJ29" i="13"/>
  <c r="E29" i="13"/>
  <c r="C29" i="13"/>
  <c r="AJ28" i="13"/>
  <c r="E28" i="13"/>
  <c r="C28" i="13"/>
  <c r="AJ27" i="13"/>
  <c r="E27" i="13"/>
  <c r="C27" i="13"/>
  <c r="AJ26" i="13"/>
  <c r="E26" i="13"/>
  <c r="C26" i="13"/>
  <c r="AJ25" i="13"/>
  <c r="E25" i="13"/>
  <c r="C25" i="13"/>
  <c r="AJ24" i="13"/>
  <c r="E24" i="13"/>
  <c r="C24" i="13"/>
  <c r="AJ23" i="13"/>
  <c r="E23" i="13"/>
  <c r="C23" i="13"/>
  <c r="AJ22" i="13"/>
  <c r="E22" i="13"/>
  <c r="C22" i="13"/>
  <c r="AJ21" i="13"/>
  <c r="E21" i="13"/>
  <c r="C21" i="13"/>
  <c r="AJ20" i="13"/>
  <c r="E20" i="13"/>
  <c r="C20" i="13"/>
  <c r="AJ19" i="13"/>
  <c r="E19" i="13"/>
  <c r="C19" i="13"/>
  <c r="AJ18" i="13"/>
  <c r="E18" i="13"/>
  <c r="C18" i="13"/>
  <c r="AJ17" i="13"/>
  <c r="E17" i="13"/>
  <c r="C17" i="13"/>
  <c r="AJ16" i="13"/>
  <c r="E16" i="13"/>
  <c r="C16" i="13"/>
  <c r="AJ15" i="13"/>
  <c r="E15" i="13"/>
  <c r="C15" i="13"/>
  <c r="AJ14" i="13"/>
  <c r="E14" i="13"/>
  <c r="C14" i="13"/>
  <c r="AJ13" i="13"/>
  <c r="E13" i="13"/>
  <c r="C13" i="13"/>
  <c r="AJ12" i="13"/>
  <c r="E12" i="13"/>
  <c r="C12" i="13"/>
  <c r="AJ11" i="13"/>
  <c r="E11" i="13"/>
  <c r="C11" i="13"/>
  <c r="AJ10" i="13"/>
  <c r="E10" i="13"/>
  <c r="C10" i="13"/>
  <c r="AJ171" i="12"/>
  <c r="E171" i="12"/>
  <c r="C171" i="12"/>
  <c r="AJ170" i="12"/>
  <c r="E170" i="12"/>
  <c r="C170" i="12"/>
  <c r="AJ169" i="12"/>
  <c r="E169" i="12"/>
  <c r="C169" i="12"/>
  <c r="AJ168" i="12"/>
  <c r="E168" i="12"/>
  <c r="C168" i="12"/>
  <c r="AJ167" i="12"/>
  <c r="E167" i="12"/>
  <c r="C167" i="12"/>
  <c r="AJ166" i="12"/>
  <c r="E166" i="12"/>
  <c r="C166" i="12"/>
  <c r="AJ165" i="12"/>
  <c r="E165" i="12"/>
  <c r="C165" i="12"/>
  <c r="AJ164" i="12"/>
  <c r="E164" i="12"/>
  <c r="C164" i="12"/>
  <c r="AJ163" i="12"/>
  <c r="E163" i="12"/>
  <c r="C163" i="12"/>
  <c r="AJ162" i="12"/>
  <c r="E162" i="12"/>
  <c r="C162" i="12"/>
  <c r="AJ161" i="12"/>
  <c r="E161" i="12"/>
  <c r="C161" i="12"/>
  <c r="AJ160" i="12"/>
  <c r="E160" i="12"/>
  <c r="C160" i="12"/>
  <c r="AJ159" i="12"/>
  <c r="E159" i="12"/>
  <c r="C159" i="12"/>
  <c r="AJ158" i="12"/>
  <c r="E158" i="12"/>
  <c r="C158" i="12"/>
  <c r="AJ157" i="12"/>
  <c r="E157" i="12"/>
  <c r="C157" i="12"/>
  <c r="AJ156" i="12"/>
  <c r="E156" i="12"/>
  <c r="C156" i="12"/>
  <c r="AJ155" i="12"/>
  <c r="E155" i="12"/>
  <c r="C155" i="12"/>
  <c r="AJ154" i="12"/>
  <c r="E154" i="12"/>
  <c r="C154" i="12"/>
  <c r="AJ153" i="12"/>
  <c r="E153" i="12"/>
  <c r="C153" i="12"/>
  <c r="AJ152" i="12"/>
  <c r="E152" i="12"/>
  <c r="C152" i="12"/>
  <c r="AJ151" i="12"/>
  <c r="E151" i="12"/>
  <c r="C151" i="12"/>
  <c r="AJ150" i="12"/>
  <c r="E150" i="12"/>
  <c r="C150" i="12"/>
  <c r="AJ149" i="12"/>
  <c r="E149" i="12"/>
  <c r="C149" i="12"/>
  <c r="AJ148" i="12"/>
  <c r="E148" i="12"/>
  <c r="C148" i="12"/>
  <c r="AJ147" i="12"/>
  <c r="E147" i="12"/>
  <c r="C147" i="12"/>
  <c r="AJ146" i="12"/>
  <c r="E146" i="12"/>
  <c r="C146" i="12"/>
  <c r="AJ145" i="12"/>
  <c r="E145" i="12"/>
  <c r="C145" i="12"/>
  <c r="AJ144" i="12"/>
  <c r="E144" i="12"/>
  <c r="C144" i="12"/>
  <c r="AJ143" i="12"/>
  <c r="E143" i="12"/>
  <c r="C143" i="12"/>
  <c r="AJ142" i="12"/>
  <c r="E142" i="12"/>
  <c r="C142" i="12"/>
  <c r="AJ141" i="12"/>
  <c r="E141" i="12"/>
  <c r="C141" i="12"/>
  <c r="AJ140" i="12"/>
  <c r="E140" i="12"/>
  <c r="C140" i="12"/>
  <c r="AJ139" i="12"/>
  <c r="E139" i="12"/>
  <c r="C139" i="12"/>
  <c r="AJ138" i="12"/>
  <c r="E138" i="12"/>
  <c r="C138" i="12"/>
  <c r="AJ137" i="12"/>
  <c r="E137" i="12"/>
  <c r="C137" i="12"/>
  <c r="AJ136" i="12"/>
  <c r="E136" i="12"/>
  <c r="C136" i="12"/>
  <c r="AJ135" i="12"/>
  <c r="E135" i="12"/>
  <c r="C135" i="12"/>
  <c r="AJ134" i="12"/>
  <c r="E134" i="12"/>
  <c r="C134" i="12"/>
  <c r="AJ133" i="12"/>
  <c r="E133" i="12"/>
  <c r="C133" i="12"/>
  <c r="AJ132" i="12"/>
  <c r="E132" i="12"/>
  <c r="C132" i="12"/>
  <c r="AJ131" i="12"/>
  <c r="E131" i="12"/>
  <c r="C131" i="12"/>
  <c r="AJ130" i="12"/>
  <c r="E130" i="12"/>
  <c r="C130" i="12"/>
  <c r="AJ129" i="12"/>
  <c r="E129" i="12"/>
  <c r="C129" i="12"/>
  <c r="AJ128" i="12"/>
  <c r="E128" i="12"/>
  <c r="C128" i="12"/>
  <c r="AJ127" i="12"/>
  <c r="E127" i="12"/>
  <c r="C127" i="12"/>
  <c r="AJ126" i="12"/>
  <c r="E126" i="12"/>
  <c r="C126" i="12"/>
  <c r="AJ125" i="12"/>
  <c r="E125" i="12"/>
  <c r="C125" i="12"/>
  <c r="AJ124" i="12"/>
  <c r="E124" i="12"/>
  <c r="C124" i="12"/>
  <c r="AJ123" i="12"/>
  <c r="E123" i="12"/>
  <c r="C123" i="12"/>
  <c r="AJ122" i="12"/>
  <c r="E122" i="12"/>
  <c r="C122" i="12"/>
  <c r="AJ121" i="12"/>
  <c r="E121" i="12"/>
  <c r="C121" i="12"/>
  <c r="AJ120" i="12"/>
  <c r="E120" i="12"/>
  <c r="C120" i="12"/>
  <c r="AJ119" i="12"/>
  <c r="E119" i="12"/>
  <c r="C119" i="12"/>
  <c r="AJ118" i="12"/>
  <c r="E118" i="12"/>
  <c r="C118" i="12"/>
  <c r="AJ117" i="12"/>
  <c r="E117" i="12"/>
  <c r="C117" i="12"/>
  <c r="AJ116" i="12"/>
  <c r="E116" i="12"/>
  <c r="C116" i="12"/>
  <c r="AJ115" i="12"/>
  <c r="E115" i="12"/>
  <c r="C115" i="12"/>
  <c r="AJ114" i="12"/>
  <c r="E114" i="12"/>
  <c r="C114" i="12"/>
  <c r="AJ113" i="12"/>
  <c r="E113" i="12"/>
  <c r="C113" i="12"/>
  <c r="AJ112" i="12"/>
  <c r="E112" i="12"/>
  <c r="C112" i="12"/>
  <c r="AJ111" i="12"/>
  <c r="E111" i="12"/>
  <c r="C111" i="12"/>
  <c r="AJ110" i="12"/>
  <c r="E110" i="12"/>
  <c r="C110" i="12"/>
  <c r="AJ109" i="12"/>
  <c r="E109" i="12"/>
  <c r="C109" i="12"/>
  <c r="AJ108" i="12"/>
  <c r="E108" i="12"/>
  <c r="C108" i="12"/>
  <c r="AJ107" i="12"/>
  <c r="E107" i="12"/>
  <c r="C107" i="12"/>
  <c r="AJ106" i="12"/>
  <c r="E106" i="12"/>
  <c r="C106" i="12"/>
  <c r="AJ105" i="12"/>
  <c r="E105" i="12"/>
  <c r="C105" i="12"/>
  <c r="AJ104" i="12"/>
  <c r="E104" i="12"/>
  <c r="C104" i="12"/>
  <c r="AJ103" i="12"/>
  <c r="E103" i="12"/>
  <c r="C103" i="12"/>
  <c r="AJ102" i="12"/>
  <c r="E102" i="12"/>
  <c r="C102" i="12"/>
  <c r="AJ101" i="12"/>
  <c r="E101" i="12"/>
  <c r="C101" i="12"/>
  <c r="AJ100" i="12"/>
  <c r="E100" i="12"/>
  <c r="C100" i="12"/>
  <c r="AJ99" i="12"/>
  <c r="E99" i="12"/>
  <c r="C99" i="12"/>
  <c r="AJ98" i="12"/>
  <c r="E98" i="12"/>
  <c r="C98" i="12"/>
  <c r="AJ97" i="12"/>
  <c r="E97" i="12"/>
  <c r="C97" i="12"/>
  <c r="AJ96" i="12"/>
  <c r="E96" i="12"/>
  <c r="C96" i="12"/>
  <c r="AJ95" i="12"/>
  <c r="E95" i="12"/>
  <c r="C95" i="12"/>
  <c r="AJ94" i="12"/>
  <c r="E94" i="12"/>
  <c r="C94" i="12"/>
  <c r="AJ93" i="12"/>
  <c r="E93" i="12"/>
  <c r="C93" i="12"/>
  <c r="AJ92" i="12"/>
  <c r="E92" i="12"/>
  <c r="C92" i="12"/>
  <c r="AJ91" i="12"/>
  <c r="E91" i="12"/>
  <c r="C91" i="12"/>
  <c r="AJ90" i="12"/>
  <c r="E90" i="12"/>
  <c r="C90" i="12"/>
  <c r="AJ89" i="12"/>
  <c r="E89" i="12"/>
  <c r="C89" i="12"/>
  <c r="AJ88" i="12"/>
  <c r="E88" i="12"/>
  <c r="C88" i="12"/>
  <c r="AJ87" i="12"/>
  <c r="E87" i="12"/>
  <c r="C87" i="12"/>
  <c r="AJ86" i="12"/>
  <c r="E86" i="12"/>
  <c r="C86" i="12"/>
  <c r="AJ85" i="12"/>
  <c r="E85" i="12"/>
  <c r="C85" i="12"/>
  <c r="AJ84" i="12"/>
  <c r="E84" i="12"/>
  <c r="C84" i="12"/>
  <c r="AJ83" i="12"/>
  <c r="E83" i="12"/>
  <c r="C83" i="12"/>
  <c r="AJ82" i="12"/>
  <c r="E82" i="12"/>
  <c r="C82" i="12"/>
  <c r="AJ81" i="12"/>
  <c r="E81" i="12"/>
  <c r="C81" i="12"/>
  <c r="AJ80" i="12"/>
  <c r="E80" i="12"/>
  <c r="C80" i="12"/>
  <c r="AJ79" i="12"/>
  <c r="E79" i="12"/>
  <c r="C79" i="12"/>
  <c r="AJ78" i="12"/>
  <c r="E78" i="12"/>
  <c r="C78" i="12"/>
  <c r="AJ77" i="12"/>
  <c r="E77" i="12"/>
  <c r="C77" i="12"/>
  <c r="AJ76" i="12"/>
  <c r="E76" i="12"/>
  <c r="C76" i="12"/>
  <c r="AJ75" i="12"/>
  <c r="E75" i="12"/>
  <c r="C75" i="12"/>
  <c r="AJ74" i="12"/>
  <c r="E74" i="12"/>
  <c r="C74" i="12"/>
  <c r="AJ73" i="12"/>
  <c r="E73" i="12"/>
  <c r="C73" i="12"/>
  <c r="AJ72" i="12"/>
  <c r="E72" i="12"/>
  <c r="C72" i="12"/>
  <c r="AJ71" i="12"/>
  <c r="E71" i="12"/>
  <c r="C71" i="12"/>
  <c r="AJ70" i="12"/>
  <c r="E70" i="12"/>
  <c r="C70" i="12"/>
  <c r="AJ69" i="12"/>
  <c r="E69" i="12"/>
  <c r="C69" i="12"/>
  <c r="AJ68" i="12"/>
  <c r="E68" i="12"/>
  <c r="C68" i="12"/>
  <c r="AJ67" i="12"/>
  <c r="E67" i="12"/>
  <c r="C67" i="12"/>
  <c r="AJ66" i="12"/>
  <c r="E66" i="12"/>
  <c r="C66" i="12"/>
  <c r="AJ65" i="12"/>
  <c r="E65" i="12"/>
  <c r="C65" i="12"/>
  <c r="AJ64" i="12"/>
  <c r="E64" i="12"/>
  <c r="C64" i="12"/>
  <c r="AJ63" i="12"/>
  <c r="E63" i="12"/>
  <c r="C63" i="12"/>
  <c r="AJ62" i="12"/>
  <c r="E62" i="12"/>
  <c r="C62" i="12"/>
  <c r="AJ61" i="12"/>
  <c r="E61" i="12"/>
  <c r="C61" i="12"/>
  <c r="AJ60" i="12"/>
  <c r="E60" i="12"/>
  <c r="C60" i="12"/>
  <c r="AJ59" i="12"/>
  <c r="E59" i="12"/>
  <c r="C59" i="12"/>
  <c r="AJ58" i="12"/>
  <c r="E58" i="12"/>
  <c r="C58" i="12"/>
  <c r="AJ57" i="12"/>
  <c r="E57" i="12"/>
  <c r="C57" i="12"/>
  <c r="AJ56" i="12"/>
  <c r="E56" i="12"/>
  <c r="C56" i="12"/>
  <c r="AJ55" i="12"/>
  <c r="E55" i="12"/>
  <c r="C55" i="12"/>
  <c r="AJ54" i="12"/>
  <c r="E54" i="12"/>
  <c r="C54" i="12"/>
  <c r="AJ53" i="12"/>
  <c r="E53" i="12"/>
  <c r="C53" i="12"/>
  <c r="AJ52" i="12"/>
  <c r="E52" i="12"/>
  <c r="C52" i="12"/>
  <c r="AJ51" i="12"/>
  <c r="E51" i="12"/>
  <c r="C51" i="12"/>
  <c r="AJ50" i="12"/>
  <c r="E50" i="12"/>
  <c r="C50" i="12"/>
  <c r="AJ49" i="12"/>
  <c r="E49" i="12"/>
  <c r="C49" i="12"/>
  <c r="AJ48" i="12"/>
  <c r="E48" i="12"/>
  <c r="C48" i="12"/>
  <c r="AJ47" i="12"/>
  <c r="E47" i="12"/>
  <c r="C47" i="12"/>
  <c r="AJ46" i="12"/>
  <c r="E46" i="12"/>
  <c r="C46" i="12"/>
  <c r="AJ45" i="12"/>
  <c r="E45" i="12"/>
  <c r="C45" i="12"/>
  <c r="AJ44" i="12"/>
  <c r="E44" i="12"/>
  <c r="C44" i="12"/>
  <c r="AJ43" i="12"/>
  <c r="E43" i="12"/>
  <c r="C43" i="12"/>
  <c r="AJ42" i="12"/>
  <c r="E42" i="12"/>
  <c r="C42" i="12"/>
  <c r="AJ41" i="12"/>
  <c r="E41" i="12"/>
  <c r="C41" i="12"/>
  <c r="AJ40" i="12"/>
  <c r="E40" i="12"/>
  <c r="C40" i="12"/>
  <c r="AJ39" i="12"/>
  <c r="E39" i="12"/>
  <c r="C39" i="12"/>
  <c r="AJ38" i="12"/>
  <c r="E38" i="12"/>
  <c r="C38" i="12"/>
  <c r="AJ37" i="12"/>
  <c r="E37" i="12"/>
  <c r="C37" i="12"/>
  <c r="AJ36" i="12"/>
  <c r="E36" i="12"/>
  <c r="C36" i="12"/>
  <c r="AJ35" i="12"/>
  <c r="E35" i="12"/>
  <c r="C35" i="12"/>
  <c r="AJ34" i="12"/>
  <c r="E34" i="12"/>
  <c r="C34" i="12"/>
  <c r="AJ33" i="12"/>
  <c r="E33" i="12"/>
  <c r="C33" i="12"/>
  <c r="AJ32" i="12"/>
  <c r="E32" i="12"/>
  <c r="C32" i="12"/>
  <c r="AJ31" i="12"/>
  <c r="E31" i="12"/>
  <c r="C31" i="12"/>
  <c r="AJ30" i="12"/>
  <c r="E30" i="12"/>
  <c r="C30" i="12"/>
  <c r="AJ29" i="12"/>
  <c r="E29" i="12"/>
  <c r="C29" i="12"/>
  <c r="AJ28" i="12"/>
  <c r="E28" i="12"/>
  <c r="C28" i="12"/>
  <c r="AJ27" i="12"/>
  <c r="E27" i="12"/>
  <c r="C27" i="12"/>
  <c r="AJ26" i="12"/>
  <c r="E26" i="12"/>
  <c r="C26" i="12"/>
  <c r="AJ25" i="12"/>
  <c r="E25" i="12"/>
  <c r="C25" i="12"/>
  <c r="AJ24" i="12"/>
  <c r="E24" i="12"/>
  <c r="C24" i="12"/>
  <c r="AJ23" i="12"/>
  <c r="E23" i="12"/>
  <c r="C23" i="12"/>
  <c r="AJ22" i="12"/>
  <c r="E22" i="12"/>
  <c r="C22" i="12"/>
  <c r="AJ21" i="12"/>
  <c r="E21" i="12"/>
  <c r="C21" i="12"/>
  <c r="AJ20" i="12"/>
  <c r="E20" i="12"/>
  <c r="C20" i="12"/>
  <c r="AJ19" i="12"/>
  <c r="E19" i="12"/>
  <c r="C19" i="12"/>
  <c r="AJ18" i="12"/>
  <c r="E18" i="12"/>
  <c r="C18" i="12"/>
  <c r="AJ17" i="12"/>
  <c r="E17" i="12"/>
  <c r="C17" i="12"/>
  <c r="AJ16" i="12"/>
  <c r="E16" i="12"/>
  <c r="C16" i="12"/>
  <c r="AJ15" i="12"/>
  <c r="E15" i="12"/>
  <c r="C15" i="12"/>
  <c r="AJ14" i="12"/>
  <c r="E14" i="12"/>
  <c r="C14" i="12"/>
  <c r="AJ13" i="12"/>
  <c r="E13" i="12"/>
  <c r="C13" i="12"/>
  <c r="AJ12" i="12"/>
  <c r="E12" i="12"/>
  <c r="C12" i="12"/>
  <c r="AJ11" i="12"/>
  <c r="E11" i="12"/>
  <c r="C11" i="12"/>
  <c r="AJ10" i="12"/>
  <c r="E10" i="12"/>
  <c r="C10" i="12"/>
  <c r="AJ172" i="11"/>
  <c r="E172" i="11"/>
  <c r="C172" i="11"/>
  <c r="AJ171" i="11"/>
  <c r="E171" i="11"/>
  <c r="C171" i="11"/>
  <c r="AJ170" i="11"/>
  <c r="E170" i="11"/>
  <c r="C170" i="11"/>
  <c r="AJ169" i="11"/>
  <c r="E169" i="11"/>
  <c r="C169" i="11"/>
  <c r="AJ168" i="11"/>
  <c r="E168" i="11"/>
  <c r="C168" i="11"/>
  <c r="AJ167" i="11"/>
  <c r="E167" i="11"/>
  <c r="C167" i="11"/>
  <c r="AJ166" i="11"/>
  <c r="E166" i="11"/>
  <c r="C166" i="11"/>
  <c r="AJ165" i="11"/>
  <c r="E165" i="11"/>
  <c r="C165" i="11"/>
  <c r="AJ164" i="11"/>
  <c r="E164" i="11"/>
  <c r="C164" i="11"/>
  <c r="AJ163" i="11"/>
  <c r="E163" i="11"/>
  <c r="C163" i="11"/>
  <c r="AJ162" i="11"/>
  <c r="E162" i="11"/>
  <c r="C162" i="11"/>
  <c r="AJ161" i="11"/>
  <c r="E161" i="11"/>
  <c r="C161" i="11"/>
  <c r="AJ160" i="11"/>
  <c r="E160" i="11"/>
  <c r="C160" i="11"/>
  <c r="AJ159" i="11"/>
  <c r="E159" i="11"/>
  <c r="C159" i="11"/>
  <c r="AJ158" i="11"/>
  <c r="E158" i="11"/>
  <c r="C158" i="11"/>
  <c r="AJ157" i="11"/>
  <c r="E157" i="11"/>
  <c r="C157" i="11"/>
  <c r="AJ156" i="11"/>
  <c r="E156" i="11"/>
  <c r="C156" i="11"/>
  <c r="AJ155" i="11"/>
  <c r="E155" i="11"/>
  <c r="C155" i="11"/>
  <c r="AJ154" i="11"/>
  <c r="E154" i="11"/>
  <c r="C154" i="11"/>
  <c r="AJ153" i="11"/>
  <c r="E153" i="11"/>
  <c r="C153" i="11"/>
  <c r="AJ152" i="11"/>
  <c r="E152" i="11"/>
  <c r="C152" i="11"/>
  <c r="AJ151" i="11"/>
  <c r="E151" i="11"/>
  <c r="C151" i="11"/>
  <c r="AJ150" i="11"/>
  <c r="E150" i="11"/>
  <c r="C150" i="11"/>
  <c r="AJ149" i="11"/>
  <c r="E149" i="11"/>
  <c r="C149" i="11"/>
  <c r="AJ148" i="11"/>
  <c r="E148" i="11"/>
  <c r="C148" i="11"/>
  <c r="AJ147" i="11"/>
  <c r="E147" i="11"/>
  <c r="C147" i="11"/>
  <c r="AJ146" i="11"/>
  <c r="E146" i="11"/>
  <c r="C146" i="11"/>
  <c r="AJ145" i="11"/>
  <c r="E145" i="11"/>
  <c r="C145" i="11"/>
  <c r="AJ144" i="11"/>
  <c r="E144" i="11"/>
  <c r="C144" i="11"/>
  <c r="AJ143" i="11"/>
  <c r="E143" i="11"/>
  <c r="C143" i="11"/>
  <c r="AJ142" i="11"/>
  <c r="E142" i="11"/>
  <c r="C142" i="11"/>
  <c r="AJ141" i="11"/>
  <c r="E141" i="11"/>
  <c r="C141" i="11"/>
  <c r="AJ140" i="11"/>
  <c r="E140" i="11"/>
  <c r="C140" i="11"/>
  <c r="AJ139" i="11"/>
  <c r="E139" i="11"/>
  <c r="C139" i="11"/>
  <c r="AJ138" i="11"/>
  <c r="E138" i="11"/>
  <c r="C138" i="11"/>
  <c r="AJ137" i="11"/>
  <c r="E137" i="11"/>
  <c r="C137" i="11"/>
  <c r="AJ136" i="11"/>
  <c r="E136" i="11"/>
  <c r="C136" i="11"/>
  <c r="AJ135" i="11"/>
  <c r="E135" i="11"/>
  <c r="C135" i="11"/>
  <c r="AJ134" i="11"/>
  <c r="E134" i="11"/>
  <c r="C134" i="11"/>
  <c r="AJ133" i="11"/>
  <c r="E133" i="11"/>
  <c r="C133" i="11"/>
  <c r="AJ132" i="11"/>
  <c r="E132" i="11"/>
  <c r="C132" i="11"/>
  <c r="AJ131" i="11"/>
  <c r="E131" i="11"/>
  <c r="C131" i="11"/>
  <c r="AJ130" i="11"/>
  <c r="E130" i="11"/>
  <c r="C130" i="11"/>
  <c r="AJ129" i="11"/>
  <c r="E129" i="11"/>
  <c r="C129" i="11"/>
  <c r="AJ128" i="11"/>
  <c r="E128" i="11"/>
  <c r="C128" i="11"/>
  <c r="AJ127" i="11"/>
  <c r="E127" i="11"/>
  <c r="C127" i="11"/>
  <c r="AJ126" i="11"/>
  <c r="E126" i="11"/>
  <c r="C126" i="11"/>
  <c r="AJ125" i="11"/>
  <c r="E125" i="11"/>
  <c r="C125" i="11"/>
  <c r="AJ124" i="11"/>
  <c r="E124" i="11"/>
  <c r="C124" i="11"/>
  <c r="AJ123" i="11"/>
  <c r="E123" i="11"/>
  <c r="C123" i="11"/>
  <c r="AJ122" i="11"/>
  <c r="E122" i="11"/>
  <c r="C122" i="11"/>
  <c r="AJ121" i="11"/>
  <c r="E121" i="11"/>
  <c r="C121" i="11"/>
  <c r="AJ120" i="11"/>
  <c r="E120" i="11"/>
  <c r="C120" i="11"/>
  <c r="AJ119" i="11"/>
  <c r="E119" i="11"/>
  <c r="C119" i="11"/>
  <c r="AJ118" i="11"/>
  <c r="E118" i="11"/>
  <c r="C118" i="11"/>
  <c r="AJ117" i="11"/>
  <c r="E117" i="11"/>
  <c r="C117" i="11"/>
  <c r="AJ116" i="11"/>
  <c r="E116" i="11"/>
  <c r="C116" i="11"/>
  <c r="AJ115" i="11"/>
  <c r="E115" i="11"/>
  <c r="C115" i="11"/>
  <c r="AJ114" i="11"/>
  <c r="E114" i="11"/>
  <c r="C114" i="11"/>
  <c r="AJ113" i="11"/>
  <c r="E113" i="11"/>
  <c r="C113" i="11"/>
  <c r="AJ112" i="11"/>
  <c r="E112" i="11"/>
  <c r="C112" i="11"/>
  <c r="AJ111" i="11"/>
  <c r="E111" i="11"/>
  <c r="C111" i="11"/>
  <c r="AJ110" i="11"/>
  <c r="E110" i="11"/>
  <c r="C110" i="11"/>
  <c r="AJ109" i="11"/>
  <c r="E109" i="11"/>
  <c r="C109" i="11"/>
  <c r="AJ108" i="11"/>
  <c r="E108" i="11"/>
  <c r="C108" i="11"/>
  <c r="AJ107" i="11"/>
  <c r="E107" i="11"/>
  <c r="C107" i="11"/>
  <c r="AJ106" i="11"/>
  <c r="E106" i="11"/>
  <c r="C106" i="11"/>
  <c r="AJ105" i="11"/>
  <c r="E105" i="11"/>
  <c r="C105" i="11"/>
  <c r="AJ104" i="11"/>
  <c r="E104" i="11"/>
  <c r="C104" i="11"/>
  <c r="AJ103" i="11"/>
  <c r="E103" i="11"/>
  <c r="C103" i="11"/>
  <c r="AJ102" i="11"/>
  <c r="E102" i="11"/>
  <c r="C102" i="11"/>
  <c r="AJ101" i="11"/>
  <c r="E101" i="11"/>
  <c r="C101" i="11"/>
  <c r="AJ100" i="11"/>
  <c r="E100" i="11"/>
  <c r="C100" i="11"/>
  <c r="AJ99" i="11"/>
  <c r="E99" i="11"/>
  <c r="C99" i="11"/>
  <c r="AJ98" i="11"/>
  <c r="E98" i="11"/>
  <c r="C98" i="11"/>
  <c r="AJ97" i="11"/>
  <c r="E97" i="11"/>
  <c r="C97" i="11"/>
  <c r="AJ96" i="11"/>
  <c r="E96" i="11"/>
  <c r="C96" i="11"/>
  <c r="AJ95" i="11"/>
  <c r="E95" i="11"/>
  <c r="C95" i="11"/>
  <c r="AJ94" i="11"/>
  <c r="E94" i="11"/>
  <c r="C94" i="11"/>
  <c r="AJ93" i="11"/>
  <c r="E93" i="11"/>
  <c r="C93" i="11"/>
  <c r="AJ92" i="11"/>
  <c r="E92" i="11"/>
  <c r="C92" i="11"/>
  <c r="AJ91" i="11"/>
  <c r="E91" i="11"/>
  <c r="C91" i="11"/>
  <c r="AJ90" i="11"/>
  <c r="E90" i="11"/>
  <c r="C90" i="11"/>
  <c r="AJ89" i="11"/>
  <c r="E89" i="11"/>
  <c r="C89" i="11"/>
  <c r="AJ88" i="11"/>
  <c r="E88" i="11"/>
  <c r="C88" i="11"/>
  <c r="AJ87" i="11"/>
  <c r="E87" i="11"/>
  <c r="C87" i="11"/>
  <c r="AJ86" i="11"/>
  <c r="E86" i="11"/>
  <c r="C86" i="11"/>
  <c r="AJ85" i="11"/>
  <c r="E85" i="11"/>
  <c r="C85" i="11"/>
  <c r="AJ84" i="11"/>
  <c r="E84" i="11"/>
  <c r="C84" i="11"/>
  <c r="AJ83" i="11"/>
  <c r="E83" i="11"/>
  <c r="C83" i="11"/>
  <c r="AJ82" i="11"/>
  <c r="E82" i="11"/>
  <c r="C82" i="11"/>
  <c r="AJ81" i="11"/>
  <c r="E81" i="11"/>
  <c r="C81" i="11"/>
  <c r="AJ80" i="11"/>
  <c r="E80" i="11"/>
  <c r="C80" i="11"/>
  <c r="AJ79" i="11"/>
  <c r="E79" i="11"/>
  <c r="C79" i="11"/>
  <c r="AJ78" i="11"/>
  <c r="E78" i="11"/>
  <c r="C78" i="11"/>
  <c r="AJ77" i="11"/>
  <c r="E77" i="11"/>
  <c r="C77" i="11"/>
  <c r="AJ76" i="11"/>
  <c r="E76" i="11"/>
  <c r="C76" i="11"/>
  <c r="AJ75" i="11"/>
  <c r="E75" i="11"/>
  <c r="C75" i="11"/>
  <c r="AJ74" i="11"/>
  <c r="E74" i="11"/>
  <c r="C74" i="11"/>
  <c r="AJ73" i="11"/>
  <c r="E73" i="11"/>
  <c r="C73" i="11"/>
  <c r="AJ72" i="11"/>
  <c r="E72" i="11"/>
  <c r="C72" i="11"/>
  <c r="AJ71" i="11"/>
  <c r="E71" i="11"/>
  <c r="C71" i="11"/>
  <c r="AJ70" i="11"/>
  <c r="E70" i="11"/>
  <c r="C70" i="11"/>
  <c r="AJ69" i="11"/>
  <c r="E69" i="11"/>
  <c r="C69" i="11"/>
  <c r="AJ68" i="11"/>
  <c r="E68" i="11"/>
  <c r="C68" i="11"/>
  <c r="AJ67" i="11"/>
  <c r="E67" i="11"/>
  <c r="C67" i="11"/>
  <c r="AJ66" i="11"/>
  <c r="E66" i="11"/>
  <c r="C66" i="11"/>
  <c r="AJ65" i="11"/>
  <c r="E65" i="11"/>
  <c r="C65" i="11"/>
  <c r="AJ64" i="11"/>
  <c r="E64" i="11"/>
  <c r="C64" i="11"/>
  <c r="AJ63" i="11"/>
  <c r="E63" i="11"/>
  <c r="C63" i="11"/>
  <c r="AJ62" i="11"/>
  <c r="E62" i="11"/>
  <c r="C62" i="11"/>
  <c r="AJ61" i="11"/>
  <c r="E61" i="11"/>
  <c r="C61" i="11"/>
  <c r="AJ60" i="11"/>
  <c r="E60" i="11"/>
  <c r="C60" i="11"/>
  <c r="AJ59" i="11"/>
  <c r="E59" i="11"/>
  <c r="C59" i="11"/>
  <c r="AJ58" i="11"/>
  <c r="E58" i="11"/>
  <c r="C58" i="11"/>
  <c r="AJ57" i="11"/>
  <c r="E57" i="11"/>
  <c r="C57" i="11"/>
  <c r="AJ56" i="11"/>
  <c r="E56" i="11"/>
  <c r="C56" i="11"/>
  <c r="AJ55" i="11"/>
  <c r="E55" i="11"/>
  <c r="C55" i="11"/>
  <c r="AJ54" i="11"/>
  <c r="E54" i="11"/>
  <c r="C54" i="11"/>
  <c r="AJ53" i="11"/>
  <c r="E53" i="11"/>
  <c r="C53" i="11"/>
  <c r="AJ52" i="11"/>
  <c r="E52" i="11"/>
  <c r="C52" i="11"/>
  <c r="AJ51" i="11"/>
  <c r="E51" i="11"/>
  <c r="C51" i="11"/>
  <c r="AJ50" i="11"/>
  <c r="E50" i="11"/>
  <c r="C50" i="11"/>
  <c r="AJ49" i="11"/>
  <c r="E49" i="11"/>
  <c r="C49" i="11"/>
  <c r="AJ48" i="11"/>
  <c r="E48" i="11"/>
  <c r="C48" i="11"/>
  <c r="AJ47" i="11"/>
  <c r="E47" i="11"/>
  <c r="C47" i="11"/>
  <c r="AJ46" i="11"/>
  <c r="E46" i="11"/>
  <c r="C46" i="11"/>
  <c r="AJ45" i="11"/>
  <c r="E45" i="11"/>
  <c r="C45" i="11"/>
  <c r="AJ44" i="11"/>
  <c r="E44" i="11"/>
  <c r="C44" i="11"/>
  <c r="AJ43" i="11"/>
  <c r="E43" i="11"/>
  <c r="C43" i="11"/>
  <c r="AJ42" i="11"/>
  <c r="E42" i="11"/>
  <c r="C42" i="11"/>
  <c r="AJ41" i="11"/>
  <c r="E41" i="11"/>
  <c r="C41" i="11"/>
  <c r="AJ40" i="11"/>
  <c r="E40" i="11"/>
  <c r="C40" i="11"/>
  <c r="AJ39" i="11"/>
  <c r="E39" i="11"/>
  <c r="C39" i="11"/>
  <c r="AJ38" i="11"/>
  <c r="E38" i="11"/>
  <c r="C38" i="11"/>
  <c r="AJ37" i="11"/>
  <c r="E37" i="11"/>
  <c r="C37" i="11"/>
  <c r="AJ36" i="11"/>
  <c r="E36" i="11"/>
  <c r="C36" i="11"/>
  <c r="AJ35" i="11"/>
  <c r="E35" i="11"/>
  <c r="C35" i="11"/>
  <c r="AJ34" i="11"/>
  <c r="E34" i="11"/>
  <c r="C34" i="11"/>
  <c r="AJ33" i="11"/>
  <c r="E33" i="11"/>
  <c r="C33" i="11"/>
  <c r="AJ32" i="11"/>
  <c r="E32" i="11"/>
  <c r="C32" i="11"/>
  <c r="AJ31" i="11"/>
  <c r="E31" i="11"/>
  <c r="C31" i="11"/>
  <c r="AJ30" i="11"/>
  <c r="E30" i="11"/>
  <c r="C30" i="11"/>
  <c r="AJ29" i="11"/>
  <c r="E29" i="11"/>
  <c r="C29" i="11"/>
  <c r="AJ28" i="11"/>
  <c r="E28" i="11"/>
  <c r="C28" i="11"/>
  <c r="AJ27" i="11"/>
  <c r="E27" i="11"/>
  <c r="C27" i="11"/>
  <c r="AJ26" i="11"/>
  <c r="E26" i="11"/>
  <c r="C26" i="11"/>
  <c r="AJ25" i="11"/>
  <c r="E25" i="11"/>
  <c r="C25" i="11"/>
  <c r="AJ24" i="11"/>
  <c r="E24" i="11"/>
  <c r="C24" i="11"/>
  <c r="AJ23" i="11"/>
  <c r="E23" i="11"/>
  <c r="C23" i="11"/>
  <c r="AJ22" i="11"/>
  <c r="E22" i="11"/>
  <c r="C22" i="11"/>
  <c r="AJ21" i="11"/>
  <c r="E21" i="11"/>
  <c r="C21" i="11"/>
  <c r="AJ20" i="11"/>
  <c r="E20" i="11"/>
  <c r="C20" i="11"/>
  <c r="AJ19" i="11"/>
  <c r="E19" i="11"/>
  <c r="C19" i="11"/>
  <c r="AJ18" i="11"/>
  <c r="E18" i="11"/>
  <c r="C18" i="11"/>
  <c r="AJ17" i="11"/>
  <c r="E17" i="11"/>
  <c r="C17" i="11"/>
  <c r="AJ16" i="11"/>
  <c r="E16" i="11"/>
  <c r="C16" i="11"/>
  <c r="AJ15" i="11"/>
  <c r="E15" i="11"/>
  <c r="C15" i="11"/>
  <c r="AJ14" i="11"/>
  <c r="E14" i="11"/>
  <c r="C14" i="11"/>
  <c r="AJ13" i="11"/>
  <c r="E13" i="11"/>
  <c r="C13" i="11"/>
  <c r="AJ12" i="11"/>
  <c r="E12" i="11"/>
  <c r="C12" i="11"/>
  <c r="AJ11" i="11"/>
  <c r="E11" i="11"/>
  <c r="C11" i="11"/>
  <c r="AJ10" i="11"/>
  <c r="E10" i="11"/>
  <c r="C10" i="11"/>
  <c r="AJ174" i="10"/>
  <c r="E174" i="10"/>
  <c r="C174" i="10"/>
  <c r="AJ173" i="10"/>
  <c r="E173" i="10"/>
  <c r="C173" i="10"/>
  <c r="AJ172" i="10"/>
  <c r="E172" i="10"/>
  <c r="C172" i="10"/>
  <c r="AJ171" i="10"/>
  <c r="E171" i="10"/>
  <c r="C171" i="10"/>
  <c r="AJ170" i="10"/>
  <c r="E170" i="10"/>
  <c r="C170" i="10"/>
  <c r="AJ169" i="10"/>
  <c r="E169" i="10"/>
  <c r="C169" i="10"/>
  <c r="AJ168" i="10"/>
  <c r="E168" i="10"/>
  <c r="C168" i="10"/>
  <c r="AJ167" i="10"/>
  <c r="E167" i="10"/>
  <c r="C167" i="10"/>
  <c r="AJ166" i="10"/>
  <c r="E166" i="10"/>
  <c r="C166" i="10"/>
  <c r="AJ165" i="10"/>
  <c r="E165" i="10"/>
  <c r="C165" i="10"/>
  <c r="AJ164" i="10"/>
  <c r="E164" i="10"/>
  <c r="C164" i="10"/>
  <c r="AJ163" i="10"/>
  <c r="E163" i="10"/>
  <c r="C163" i="10"/>
  <c r="AJ162" i="10"/>
  <c r="E162" i="10"/>
  <c r="C162" i="10"/>
  <c r="AJ161" i="10"/>
  <c r="E161" i="10"/>
  <c r="C161" i="10"/>
  <c r="AJ160" i="10"/>
  <c r="E160" i="10"/>
  <c r="C160" i="10"/>
  <c r="AJ159" i="10"/>
  <c r="E159" i="10"/>
  <c r="C159" i="10"/>
  <c r="AJ158" i="10"/>
  <c r="E158" i="10"/>
  <c r="C158" i="10"/>
  <c r="AJ157" i="10"/>
  <c r="E157" i="10"/>
  <c r="C157" i="10"/>
  <c r="AJ156" i="10"/>
  <c r="E156" i="10"/>
  <c r="C156" i="10"/>
  <c r="AJ155" i="10"/>
  <c r="E155" i="10"/>
  <c r="C155" i="10"/>
  <c r="AJ154" i="10"/>
  <c r="E154" i="10"/>
  <c r="C154" i="10"/>
  <c r="AJ153" i="10"/>
  <c r="E153" i="10"/>
  <c r="C153" i="10"/>
  <c r="AJ152" i="10"/>
  <c r="E152" i="10"/>
  <c r="C152" i="10"/>
  <c r="AJ151" i="10"/>
  <c r="E151" i="10"/>
  <c r="C151" i="10"/>
  <c r="AJ150" i="10"/>
  <c r="E150" i="10"/>
  <c r="C150" i="10"/>
  <c r="AJ149" i="10"/>
  <c r="E149" i="10"/>
  <c r="C149" i="10"/>
  <c r="AJ148" i="10"/>
  <c r="E148" i="10"/>
  <c r="C148" i="10"/>
  <c r="AJ147" i="10"/>
  <c r="E147" i="10"/>
  <c r="C147" i="10"/>
  <c r="AJ146" i="10"/>
  <c r="E146" i="10"/>
  <c r="C146" i="10"/>
  <c r="AJ145" i="10"/>
  <c r="E145" i="10"/>
  <c r="C145" i="10"/>
  <c r="AJ144" i="10"/>
  <c r="E144" i="10"/>
  <c r="C144" i="10"/>
  <c r="AJ143" i="10"/>
  <c r="E143" i="10"/>
  <c r="C143" i="10"/>
  <c r="AJ142" i="10"/>
  <c r="E142" i="10"/>
  <c r="C142" i="10"/>
  <c r="AJ141" i="10"/>
  <c r="E141" i="10"/>
  <c r="C141" i="10"/>
  <c r="AJ140" i="10"/>
  <c r="E140" i="10"/>
  <c r="C140" i="10"/>
  <c r="AJ139" i="10"/>
  <c r="E139" i="10"/>
  <c r="C139" i="10"/>
  <c r="AJ138" i="10"/>
  <c r="E138" i="10"/>
  <c r="C138" i="10"/>
  <c r="AJ137" i="10"/>
  <c r="E137" i="10"/>
  <c r="C137" i="10"/>
  <c r="AJ136" i="10"/>
  <c r="E136" i="10"/>
  <c r="C136" i="10"/>
  <c r="AJ135" i="10"/>
  <c r="E135" i="10"/>
  <c r="C135" i="10"/>
  <c r="AJ134" i="10"/>
  <c r="E134" i="10"/>
  <c r="C134" i="10"/>
  <c r="AJ133" i="10"/>
  <c r="E133" i="10"/>
  <c r="C133" i="10"/>
  <c r="AJ132" i="10"/>
  <c r="E132" i="10"/>
  <c r="C132" i="10"/>
  <c r="AJ131" i="10"/>
  <c r="E131" i="10"/>
  <c r="C131" i="10"/>
  <c r="AJ130" i="10"/>
  <c r="E130" i="10"/>
  <c r="C130" i="10"/>
  <c r="AJ129" i="10"/>
  <c r="E129" i="10"/>
  <c r="C129" i="10"/>
  <c r="AJ128" i="10"/>
  <c r="E128" i="10"/>
  <c r="C128" i="10"/>
  <c r="AJ127" i="10"/>
  <c r="E127" i="10"/>
  <c r="C127" i="10"/>
  <c r="AJ126" i="10"/>
  <c r="E126" i="10"/>
  <c r="C126" i="10"/>
  <c r="AJ125" i="10"/>
  <c r="E125" i="10"/>
  <c r="C125" i="10"/>
  <c r="AJ124" i="10"/>
  <c r="E124" i="10"/>
  <c r="C124" i="10"/>
  <c r="AJ123" i="10"/>
  <c r="E123" i="10"/>
  <c r="C123" i="10"/>
  <c r="AJ122" i="10"/>
  <c r="E122" i="10"/>
  <c r="C122" i="10"/>
  <c r="AJ121" i="10"/>
  <c r="E121" i="10"/>
  <c r="C121" i="10"/>
  <c r="AJ120" i="10"/>
  <c r="E120" i="10"/>
  <c r="C120" i="10"/>
  <c r="AJ119" i="10"/>
  <c r="E119" i="10"/>
  <c r="C119" i="10"/>
  <c r="AJ118" i="10"/>
  <c r="E118" i="10"/>
  <c r="C118" i="10"/>
  <c r="AJ117" i="10"/>
  <c r="E117" i="10"/>
  <c r="C117" i="10"/>
  <c r="AJ116" i="10"/>
  <c r="E116" i="10"/>
  <c r="C116" i="10"/>
  <c r="AJ115" i="10"/>
  <c r="E115" i="10"/>
  <c r="C115" i="10"/>
  <c r="AJ114" i="10"/>
  <c r="E114" i="10"/>
  <c r="C114" i="10"/>
  <c r="AJ113" i="10"/>
  <c r="E113" i="10"/>
  <c r="C113" i="10"/>
  <c r="AJ112" i="10"/>
  <c r="E112" i="10"/>
  <c r="C112" i="10"/>
  <c r="AJ111" i="10"/>
  <c r="E111" i="10"/>
  <c r="C111" i="10"/>
  <c r="AJ110" i="10"/>
  <c r="E110" i="10"/>
  <c r="C110" i="10"/>
  <c r="AJ109" i="10"/>
  <c r="E109" i="10"/>
  <c r="C109" i="10"/>
  <c r="AJ108" i="10"/>
  <c r="E108" i="10"/>
  <c r="C108" i="10"/>
  <c r="AJ107" i="10"/>
  <c r="E107" i="10"/>
  <c r="C107" i="10"/>
  <c r="AJ106" i="10"/>
  <c r="E106" i="10"/>
  <c r="C106" i="10"/>
  <c r="AJ105" i="10"/>
  <c r="E105" i="10"/>
  <c r="C105" i="10"/>
  <c r="AJ104" i="10"/>
  <c r="E104" i="10"/>
  <c r="C104" i="10"/>
  <c r="AJ103" i="10"/>
  <c r="E103" i="10"/>
  <c r="C103" i="10"/>
  <c r="AJ102" i="10"/>
  <c r="E102" i="10"/>
  <c r="C102" i="10"/>
  <c r="AJ101" i="10"/>
  <c r="E101" i="10"/>
  <c r="C101" i="10"/>
  <c r="AJ100" i="10"/>
  <c r="E100" i="10"/>
  <c r="C100" i="10"/>
  <c r="AJ99" i="10"/>
  <c r="E99" i="10"/>
  <c r="C99" i="10"/>
  <c r="AJ98" i="10"/>
  <c r="E98" i="10"/>
  <c r="C98" i="10"/>
  <c r="AJ97" i="10"/>
  <c r="E97" i="10"/>
  <c r="C97" i="10"/>
  <c r="AJ96" i="10"/>
  <c r="E96" i="10"/>
  <c r="C96" i="10"/>
  <c r="AJ95" i="10"/>
  <c r="E95" i="10"/>
  <c r="C95" i="10"/>
  <c r="AJ94" i="10"/>
  <c r="E94" i="10"/>
  <c r="C94" i="10"/>
  <c r="AJ93" i="10"/>
  <c r="E93" i="10"/>
  <c r="C93" i="10"/>
  <c r="AJ92" i="10"/>
  <c r="E92" i="10"/>
  <c r="C92" i="10"/>
  <c r="AJ91" i="10"/>
  <c r="E91" i="10"/>
  <c r="C91" i="10"/>
  <c r="AJ90" i="10"/>
  <c r="E90" i="10"/>
  <c r="C90" i="10"/>
  <c r="AJ89" i="10"/>
  <c r="E89" i="10"/>
  <c r="C89" i="10"/>
  <c r="AJ88" i="10"/>
  <c r="E88" i="10"/>
  <c r="C88" i="10"/>
  <c r="AJ87" i="10"/>
  <c r="E87" i="10"/>
  <c r="C87" i="10"/>
  <c r="AJ86" i="10"/>
  <c r="E86" i="10"/>
  <c r="C86" i="10"/>
  <c r="AJ85" i="10"/>
  <c r="E85" i="10"/>
  <c r="C85" i="10"/>
  <c r="AJ84" i="10"/>
  <c r="E84" i="10"/>
  <c r="C84" i="10"/>
  <c r="AJ83" i="10"/>
  <c r="E83" i="10"/>
  <c r="C83" i="10"/>
  <c r="AJ82" i="10"/>
  <c r="E82" i="10"/>
  <c r="C82" i="10"/>
  <c r="AJ81" i="10"/>
  <c r="E81" i="10"/>
  <c r="C81" i="10"/>
  <c r="AJ80" i="10"/>
  <c r="E80" i="10"/>
  <c r="C80" i="10"/>
  <c r="AJ79" i="10"/>
  <c r="E79" i="10"/>
  <c r="C79" i="10"/>
  <c r="AJ78" i="10"/>
  <c r="E78" i="10"/>
  <c r="C78" i="10"/>
  <c r="AJ77" i="10"/>
  <c r="E77" i="10"/>
  <c r="C77" i="10"/>
  <c r="AJ76" i="10"/>
  <c r="E76" i="10"/>
  <c r="C76" i="10"/>
  <c r="AJ75" i="10"/>
  <c r="E75" i="10"/>
  <c r="C75" i="10"/>
  <c r="AJ74" i="10"/>
  <c r="E74" i="10"/>
  <c r="C74" i="10"/>
  <c r="AJ73" i="10"/>
  <c r="E73" i="10"/>
  <c r="C73" i="10"/>
  <c r="AJ72" i="10"/>
  <c r="E72" i="10"/>
  <c r="C72" i="10"/>
  <c r="AJ71" i="10"/>
  <c r="E71" i="10"/>
  <c r="C71" i="10"/>
  <c r="AJ70" i="10"/>
  <c r="E70" i="10"/>
  <c r="C70" i="10"/>
  <c r="AJ69" i="10"/>
  <c r="E69" i="10"/>
  <c r="C69" i="10"/>
  <c r="AJ68" i="10"/>
  <c r="E68" i="10"/>
  <c r="C68" i="10"/>
  <c r="AJ67" i="10"/>
  <c r="E67" i="10"/>
  <c r="C67" i="10"/>
  <c r="AJ66" i="10"/>
  <c r="E66" i="10"/>
  <c r="C66" i="10"/>
  <c r="AJ65" i="10"/>
  <c r="E65" i="10"/>
  <c r="C65" i="10"/>
  <c r="AJ64" i="10"/>
  <c r="E64" i="10"/>
  <c r="C64" i="10"/>
  <c r="AJ63" i="10"/>
  <c r="E63" i="10"/>
  <c r="C63" i="10"/>
  <c r="AJ62" i="10"/>
  <c r="E62" i="10"/>
  <c r="C62" i="10"/>
  <c r="AJ61" i="10"/>
  <c r="E61" i="10"/>
  <c r="C61" i="10"/>
  <c r="AJ60" i="10"/>
  <c r="E60" i="10"/>
  <c r="C60" i="10"/>
  <c r="AJ59" i="10"/>
  <c r="E59" i="10"/>
  <c r="C59" i="10"/>
  <c r="AJ58" i="10"/>
  <c r="E58" i="10"/>
  <c r="C58" i="10"/>
  <c r="AJ57" i="10"/>
  <c r="E57" i="10"/>
  <c r="C57" i="10"/>
  <c r="AJ56" i="10"/>
  <c r="E56" i="10"/>
  <c r="C56" i="10"/>
  <c r="AJ55" i="10"/>
  <c r="E55" i="10"/>
  <c r="C55" i="10"/>
  <c r="AJ54" i="10"/>
  <c r="E54" i="10"/>
  <c r="C54" i="10"/>
  <c r="AJ53" i="10"/>
  <c r="E53" i="10"/>
  <c r="C53" i="10"/>
  <c r="AJ52" i="10"/>
  <c r="E52" i="10"/>
  <c r="C52" i="10"/>
  <c r="AJ51" i="10"/>
  <c r="E51" i="10"/>
  <c r="C51" i="10"/>
  <c r="AJ50" i="10"/>
  <c r="E50" i="10"/>
  <c r="C50" i="10"/>
  <c r="AJ49" i="10"/>
  <c r="E49" i="10"/>
  <c r="C49" i="10"/>
  <c r="AJ48" i="10"/>
  <c r="E48" i="10"/>
  <c r="C48" i="10"/>
  <c r="AJ47" i="10"/>
  <c r="E47" i="10"/>
  <c r="C47" i="10"/>
  <c r="AJ46" i="10"/>
  <c r="E46" i="10"/>
  <c r="C46" i="10"/>
  <c r="AJ45" i="10"/>
  <c r="E45" i="10"/>
  <c r="C45" i="10"/>
  <c r="AJ44" i="10"/>
  <c r="E44" i="10"/>
  <c r="C44" i="10"/>
  <c r="AJ43" i="10"/>
  <c r="E43" i="10"/>
  <c r="C43" i="10"/>
  <c r="AJ42" i="10"/>
  <c r="E42" i="10"/>
  <c r="C42" i="10"/>
  <c r="AJ41" i="10"/>
  <c r="E41" i="10"/>
  <c r="C41" i="10"/>
  <c r="AJ40" i="10"/>
  <c r="E40" i="10"/>
  <c r="C40" i="10"/>
  <c r="AJ39" i="10"/>
  <c r="E39" i="10"/>
  <c r="C39" i="10"/>
  <c r="AJ38" i="10"/>
  <c r="E38" i="10"/>
  <c r="C38" i="10"/>
  <c r="AJ37" i="10"/>
  <c r="E37" i="10"/>
  <c r="C37" i="10"/>
  <c r="AJ36" i="10"/>
  <c r="E36" i="10"/>
  <c r="C36" i="10"/>
  <c r="AJ35" i="10"/>
  <c r="E35" i="10"/>
  <c r="C35" i="10"/>
  <c r="AJ34" i="10"/>
  <c r="E34" i="10"/>
  <c r="C34" i="10"/>
  <c r="AJ33" i="10"/>
  <c r="E33" i="10"/>
  <c r="C33" i="10"/>
  <c r="AJ32" i="10"/>
  <c r="E32" i="10"/>
  <c r="C32" i="10"/>
  <c r="AJ31" i="10"/>
  <c r="E31" i="10"/>
  <c r="C31" i="10"/>
  <c r="AJ30" i="10"/>
  <c r="E30" i="10"/>
  <c r="C30" i="10"/>
  <c r="AJ29" i="10"/>
  <c r="E29" i="10"/>
  <c r="C29" i="10"/>
  <c r="AJ28" i="10"/>
  <c r="E28" i="10"/>
  <c r="C28" i="10"/>
  <c r="AJ27" i="10"/>
  <c r="E27" i="10"/>
  <c r="C27" i="10"/>
  <c r="AJ26" i="10"/>
  <c r="E26" i="10"/>
  <c r="C26" i="10"/>
  <c r="AJ25" i="10"/>
  <c r="E25" i="10"/>
  <c r="C25" i="10"/>
  <c r="AJ24" i="10"/>
  <c r="E24" i="10"/>
  <c r="C24" i="10"/>
  <c r="AJ23" i="10"/>
  <c r="E23" i="10"/>
  <c r="C23" i="10"/>
  <c r="AJ22" i="10"/>
  <c r="E22" i="10"/>
  <c r="C22" i="10"/>
  <c r="AJ21" i="10"/>
  <c r="E21" i="10"/>
  <c r="C21" i="10"/>
  <c r="AJ20" i="10"/>
  <c r="E20" i="10"/>
  <c r="C20" i="10"/>
  <c r="AJ19" i="10"/>
  <c r="E19" i="10"/>
  <c r="C19" i="10"/>
  <c r="AJ18" i="10"/>
  <c r="E18" i="10"/>
  <c r="C18" i="10"/>
  <c r="AJ17" i="10"/>
  <c r="E17" i="10"/>
  <c r="C17" i="10"/>
  <c r="AJ16" i="10"/>
  <c r="E16" i="10"/>
  <c r="C16" i="10"/>
  <c r="AJ15" i="10"/>
  <c r="E15" i="10"/>
  <c r="C15" i="10"/>
  <c r="AJ14" i="10"/>
  <c r="E14" i="10"/>
  <c r="C14" i="10"/>
  <c r="AJ13" i="10"/>
  <c r="E13" i="10"/>
  <c r="C13" i="10"/>
  <c r="AJ12" i="10"/>
  <c r="E12" i="10"/>
  <c r="C12" i="10"/>
  <c r="AJ11" i="10"/>
  <c r="E11" i="10"/>
  <c r="C11" i="10"/>
  <c r="AJ10" i="10"/>
  <c r="E10" i="10"/>
  <c r="C10" i="10"/>
  <c r="AJ90" i="1" l="1"/>
  <c r="E90" i="1"/>
  <c r="C90" i="1"/>
  <c r="AJ89" i="1"/>
  <c r="E89" i="1"/>
  <c r="C89" i="1"/>
  <c r="AJ88" i="1"/>
  <c r="E88" i="1"/>
  <c r="C88" i="1"/>
  <c r="E87" i="1"/>
  <c r="E86" i="1"/>
  <c r="C86" i="1"/>
  <c r="AJ85" i="1"/>
  <c r="E85" i="1"/>
  <c r="C85" i="1"/>
  <c r="E84" i="1"/>
  <c r="C84" i="1"/>
  <c r="AJ83" i="1"/>
  <c r="E83" i="1"/>
  <c r="C83" i="1"/>
  <c r="AJ70" i="1" l="1"/>
  <c r="E70" i="1"/>
  <c r="C70" i="1"/>
  <c r="AJ69" i="1"/>
  <c r="E69" i="1"/>
  <c r="C69" i="1"/>
  <c r="AJ68" i="1"/>
  <c r="E68" i="1"/>
  <c r="C68" i="1"/>
  <c r="AJ67" i="1"/>
  <c r="C67" i="1"/>
  <c r="AJ66" i="1"/>
  <c r="E66" i="1"/>
  <c r="C66" i="1"/>
  <c r="AJ65" i="1"/>
  <c r="E65" i="1"/>
  <c r="C65" i="1"/>
  <c r="AJ64" i="1"/>
  <c r="E64" i="1"/>
  <c r="C64" i="1"/>
  <c r="AJ63" i="1"/>
  <c r="E63" i="1"/>
  <c r="C63" i="1"/>
  <c r="AJ62" i="1"/>
  <c r="E62" i="1"/>
  <c r="C62" i="1"/>
  <c r="AJ61" i="1"/>
  <c r="E61" i="1"/>
  <c r="C61" i="1"/>
  <c r="C10" i="9"/>
  <c r="E10" i="9"/>
  <c r="AJ10" i="9"/>
  <c r="C11" i="9"/>
  <c r="E11" i="9"/>
  <c r="AJ11" i="9"/>
  <c r="C12" i="9"/>
  <c r="E12" i="9"/>
  <c r="C13" i="9"/>
  <c r="E13" i="9"/>
  <c r="C22" i="9"/>
  <c r="E22" i="9"/>
  <c r="AJ22" i="9"/>
  <c r="C23" i="9"/>
  <c r="E23" i="9"/>
  <c r="AJ23" i="9"/>
  <c r="C24" i="9"/>
  <c r="E24" i="9"/>
  <c r="AJ24" i="9"/>
  <c r="C25" i="9"/>
  <c r="E25" i="9"/>
  <c r="AJ25" i="9"/>
  <c r="C26" i="9"/>
  <c r="E26" i="9"/>
  <c r="AJ26" i="9"/>
  <c r="C27" i="9"/>
  <c r="E27" i="9"/>
  <c r="AJ27" i="9"/>
  <c r="C28" i="9"/>
  <c r="E28" i="9"/>
  <c r="AJ28" i="9"/>
  <c r="C29" i="9"/>
  <c r="E29" i="9"/>
  <c r="AJ29" i="9"/>
  <c r="C30" i="9"/>
  <c r="E30" i="9"/>
  <c r="AJ30" i="9"/>
  <c r="C31" i="9"/>
  <c r="E31" i="9"/>
  <c r="AJ31" i="9"/>
  <c r="C32" i="9"/>
  <c r="E32" i="9"/>
  <c r="AJ32" i="9"/>
  <c r="C33" i="9"/>
  <c r="E33" i="9"/>
  <c r="AJ33" i="9"/>
  <c r="C34" i="9"/>
  <c r="E34" i="9"/>
  <c r="AJ34" i="9"/>
  <c r="C35" i="9"/>
  <c r="E35" i="9"/>
  <c r="AJ35" i="9"/>
  <c r="C36" i="9"/>
  <c r="E36" i="9"/>
  <c r="AJ36" i="9"/>
  <c r="C37" i="9"/>
  <c r="E37" i="9"/>
  <c r="AJ37" i="9"/>
  <c r="C38" i="9"/>
  <c r="E38" i="9"/>
  <c r="AJ38" i="9"/>
  <c r="C39" i="9"/>
  <c r="E39" i="9"/>
  <c r="AJ39" i="9"/>
  <c r="C40" i="9"/>
  <c r="E40" i="9"/>
  <c r="AJ40" i="9"/>
  <c r="C41" i="9"/>
  <c r="E41" i="9"/>
  <c r="AJ41" i="9"/>
  <c r="C42" i="9"/>
  <c r="E42" i="9"/>
  <c r="AJ42" i="9"/>
  <c r="C43" i="9"/>
  <c r="E43" i="9"/>
  <c r="AJ43" i="9"/>
  <c r="C44" i="9"/>
  <c r="E44" i="9"/>
  <c r="AJ44" i="9"/>
  <c r="C45" i="9"/>
  <c r="E45" i="9"/>
  <c r="AJ45" i="9"/>
  <c r="C46" i="9"/>
  <c r="E46" i="9"/>
  <c r="AJ46" i="9"/>
  <c r="C47" i="9"/>
  <c r="E47" i="9"/>
  <c r="AJ47" i="9"/>
  <c r="C48" i="9"/>
  <c r="E48" i="9"/>
  <c r="AJ48" i="9"/>
  <c r="C49" i="9"/>
  <c r="E49" i="9"/>
  <c r="AJ49" i="9"/>
  <c r="C50" i="9"/>
  <c r="E50" i="9"/>
  <c r="AJ50" i="9"/>
  <c r="C51" i="9"/>
  <c r="E51" i="9"/>
  <c r="AJ51" i="9"/>
  <c r="C52" i="9"/>
  <c r="E52" i="9"/>
  <c r="AJ52" i="9"/>
  <c r="C53" i="9"/>
  <c r="E53" i="9"/>
  <c r="AJ53" i="9"/>
  <c r="C54" i="9"/>
  <c r="E54" i="9"/>
  <c r="AJ54" i="9"/>
  <c r="C55" i="9"/>
  <c r="E55" i="9"/>
  <c r="AJ55" i="9"/>
  <c r="C56" i="9"/>
  <c r="E56" i="9"/>
  <c r="AJ56" i="9"/>
  <c r="C57" i="9"/>
  <c r="E57" i="9"/>
  <c r="AJ57" i="9"/>
  <c r="C58" i="9"/>
  <c r="E58" i="9"/>
  <c r="AJ58" i="9"/>
  <c r="C59" i="9"/>
  <c r="E59" i="9"/>
  <c r="AJ59" i="9"/>
  <c r="C60" i="9"/>
  <c r="E60" i="9"/>
  <c r="AJ60" i="9"/>
  <c r="C61" i="9"/>
  <c r="E61" i="9"/>
  <c r="AJ61" i="9"/>
  <c r="C62" i="9"/>
  <c r="E62" i="9"/>
  <c r="AJ62" i="9"/>
  <c r="C63" i="9"/>
  <c r="E63" i="9"/>
  <c r="AJ63" i="9"/>
  <c r="C64" i="9"/>
  <c r="E64" i="9"/>
  <c r="AJ64" i="9"/>
  <c r="C65" i="9"/>
  <c r="E65" i="9"/>
  <c r="AJ65" i="9"/>
  <c r="C66" i="9"/>
  <c r="E66" i="9"/>
  <c r="AJ66" i="9"/>
  <c r="C67" i="9"/>
  <c r="E67" i="9"/>
  <c r="AJ67" i="9"/>
  <c r="C68" i="9"/>
  <c r="E68" i="9"/>
  <c r="AJ68" i="9"/>
  <c r="C69" i="9"/>
  <c r="E69" i="9"/>
  <c r="AJ69" i="9"/>
  <c r="C70" i="9"/>
  <c r="E70" i="9"/>
  <c r="AJ70" i="9"/>
  <c r="C71" i="9"/>
  <c r="E71" i="9"/>
  <c r="AJ71" i="9"/>
  <c r="C72" i="9"/>
  <c r="E72" i="9"/>
  <c r="AJ72" i="9"/>
  <c r="C73" i="9"/>
  <c r="E73" i="9"/>
  <c r="AJ73" i="9"/>
  <c r="C74" i="9"/>
  <c r="E74" i="9"/>
  <c r="AJ74" i="9"/>
  <c r="C75" i="9"/>
  <c r="E75" i="9"/>
  <c r="AJ75" i="9"/>
  <c r="C76" i="9"/>
  <c r="E76" i="9"/>
  <c r="AJ76" i="9"/>
  <c r="C77" i="9"/>
  <c r="E77" i="9"/>
  <c r="AJ77" i="9"/>
  <c r="C78" i="9"/>
  <c r="E78" i="9"/>
  <c r="AJ78" i="9"/>
  <c r="C79" i="9"/>
  <c r="E79" i="9"/>
  <c r="AJ79" i="9"/>
  <c r="C80" i="9"/>
  <c r="E80" i="9"/>
  <c r="AJ80" i="9"/>
  <c r="C81" i="9"/>
  <c r="E81" i="9"/>
  <c r="AJ81" i="9"/>
  <c r="C82" i="9"/>
  <c r="E82" i="9"/>
  <c r="AJ82" i="9"/>
  <c r="C83" i="9"/>
  <c r="E83" i="9"/>
  <c r="AJ83" i="9"/>
  <c r="C84" i="9"/>
  <c r="E84" i="9"/>
  <c r="AJ84" i="9"/>
  <c r="C85" i="9"/>
  <c r="E85" i="9"/>
  <c r="AJ85" i="9"/>
  <c r="C86" i="9"/>
  <c r="E86" i="9"/>
  <c r="AJ86" i="9"/>
  <c r="C87" i="9"/>
  <c r="E87" i="9"/>
  <c r="AJ87" i="9"/>
  <c r="C88" i="9"/>
  <c r="E88" i="9"/>
  <c r="AJ88" i="9"/>
  <c r="C89" i="9"/>
  <c r="E89" i="9"/>
  <c r="AJ89" i="9"/>
  <c r="C90" i="9"/>
  <c r="E90" i="9"/>
  <c r="AJ90" i="9"/>
  <c r="C91" i="9"/>
  <c r="E91" i="9"/>
  <c r="AJ91" i="9"/>
  <c r="C92" i="9"/>
  <c r="E92" i="9"/>
  <c r="AJ92" i="9"/>
  <c r="C93" i="9"/>
  <c r="E93" i="9"/>
  <c r="AJ93" i="9"/>
  <c r="C94" i="9"/>
  <c r="E94" i="9"/>
  <c r="AJ94" i="9"/>
  <c r="C95" i="9"/>
  <c r="E95" i="9"/>
  <c r="AJ95" i="9"/>
  <c r="C96" i="9"/>
  <c r="E96" i="9"/>
  <c r="AJ96" i="9"/>
  <c r="C97" i="9"/>
  <c r="E97" i="9"/>
  <c r="AJ97" i="9"/>
  <c r="C98" i="9"/>
  <c r="E98" i="9"/>
  <c r="AJ98" i="9"/>
  <c r="C99" i="9"/>
  <c r="E99" i="9"/>
  <c r="AJ99" i="9"/>
  <c r="C100" i="9"/>
  <c r="E100" i="9"/>
  <c r="AJ100" i="9"/>
  <c r="C101" i="9"/>
  <c r="E101" i="9"/>
  <c r="AJ101" i="9"/>
  <c r="C102" i="9"/>
  <c r="E102" i="9"/>
  <c r="AJ102" i="9"/>
  <c r="C103" i="9"/>
  <c r="E103" i="9"/>
  <c r="AJ103" i="9"/>
  <c r="C104" i="9"/>
  <c r="E104" i="9"/>
  <c r="AJ104" i="9"/>
  <c r="C105" i="9"/>
  <c r="E105" i="9"/>
  <c r="AJ105" i="9"/>
  <c r="C106" i="9"/>
  <c r="E106" i="9"/>
  <c r="AJ106" i="9"/>
  <c r="C107" i="9"/>
  <c r="E107" i="9"/>
  <c r="AJ107" i="9"/>
  <c r="C108" i="9"/>
  <c r="E108" i="9"/>
  <c r="AJ108" i="9"/>
  <c r="C109" i="9"/>
  <c r="E109" i="9"/>
  <c r="AJ109" i="9"/>
  <c r="C110" i="9"/>
  <c r="E110" i="9"/>
  <c r="AJ110" i="9"/>
  <c r="C111" i="9"/>
  <c r="E111" i="9"/>
  <c r="AJ111" i="9"/>
  <c r="C112" i="9"/>
  <c r="E112" i="9"/>
  <c r="AJ112" i="9"/>
  <c r="C113" i="9"/>
  <c r="E113" i="9"/>
  <c r="AJ113" i="9"/>
  <c r="C114" i="9"/>
  <c r="E114" i="9"/>
  <c r="AJ114" i="9"/>
  <c r="C115" i="9"/>
  <c r="E115" i="9"/>
  <c r="AJ115" i="9"/>
  <c r="C116" i="9"/>
  <c r="E116" i="9"/>
  <c r="AJ116" i="9"/>
  <c r="C117" i="9"/>
  <c r="E117" i="9"/>
  <c r="AJ117" i="9"/>
  <c r="C118" i="9"/>
  <c r="E118" i="9"/>
  <c r="AJ118" i="9"/>
  <c r="C119" i="9"/>
  <c r="E119" i="9"/>
  <c r="AJ119" i="9"/>
  <c r="C120" i="9"/>
  <c r="E120" i="9"/>
  <c r="AJ120" i="9"/>
  <c r="C121" i="9"/>
  <c r="E121" i="9"/>
  <c r="AJ121" i="9"/>
  <c r="C122" i="9"/>
  <c r="E122" i="9"/>
  <c r="AJ122" i="9"/>
  <c r="C123" i="9"/>
  <c r="E123" i="9"/>
  <c r="AJ123" i="9"/>
  <c r="C124" i="9"/>
  <c r="E124" i="9"/>
  <c r="AJ124" i="9"/>
  <c r="C125" i="9"/>
  <c r="E125" i="9"/>
  <c r="AJ125" i="9"/>
  <c r="C126" i="9"/>
  <c r="E126" i="9"/>
  <c r="AJ126" i="9"/>
  <c r="C127" i="9"/>
  <c r="E127" i="9"/>
  <c r="AJ127" i="9"/>
  <c r="C128" i="9"/>
  <c r="E128" i="9"/>
  <c r="AJ128" i="9"/>
  <c r="C129" i="9"/>
  <c r="E129" i="9"/>
  <c r="AJ129" i="9"/>
  <c r="C130" i="9"/>
  <c r="E130" i="9"/>
  <c r="AJ130" i="9"/>
  <c r="C131" i="9"/>
  <c r="E131" i="9"/>
  <c r="AJ131" i="9"/>
  <c r="C132" i="9"/>
  <c r="E132" i="9"/>
  <c r="AJ132" i="9"/>
  <c r="C133" i="9"/>
  <c r="E133" i="9"/>
  <c r="AJ133" i="9"/>
  <c r="C134" i="9"/>
  <c r="E134" i="9"/>
  <c r="AJ134" i="9"/>
  <c r="C135" i="9"/>
  <c r="E135" i="9"/>
  <c r="AJ135" i="9"/>
  <c r="C136" i="9"/>
  <c r="E136" i="9"/>
  <c r="AJ136" i="9"/>
  <c r="C137" i="9"/>
  <c r="E137" i="9"/>
  <c r="AJ137" i="9"/>
  <c r="C138" i="9"/>
  <c r="E138" i="9"/>
  <c r="AJ138" i="9"/>
  <c r="C139" i="9"/>
  <c r="E139" i="9"/>
  <c r="AJ139" i="9"/>
  <c r="C140" i="9"/>
  <c r="E140" i="9"/>
  <c r="AJ140" i="9"/>
  <c r="C141" i="9"/>
  <c r="E141" i="9"/>
  <c r="AJ141" i="9"/>
  <c r="C142" i="9"/>
  <c r="E142" i="9"/>
  <c r="AJ142" i="9"/>
  <c r="C143" i="9"/>
  <c r="E143" i="9"/>
  <c r="AJ143" i="9"/>
  <c r="C144" i="9"/>
  <c r="E144" i="9"/>
  <c r="AJ144" i="9"/>
  <c r="C145" i="9"/>
  <c r="E145" i="9"/>
  <c r="AJ145" i="9"/>
  <c r="C146" i="9"/>
  <c r="E146" i="9"/>
  <c r="AJ146" i="9"/>
  <c r="C147" i="9"/>
  <c r="E147" i="9"/>
  <c r="AJ147" i="9"/>
  <c r="C148" i="9"/>
  <c r="E148" i="9"/>
  <c r="AJ148" i="9"/>
  <c r="C149" i="9"/>
  <c r="E149" i="9"/>
  <c r="AJ149" i="9"/>
  <c r="C150" i="9"/>
  <c r="E150" i="9"/>
  <c r="AJ150" i="9"/>
  <c r="C151" i="9"/>
  <c r="E151" i="9"/>
  <c r="AJ151" i="9"/>
  <c r="C152" i="9"/>
  <c r="E152" i="9"/>
  <c r="AJ152" i="9"/>
  <c r="C153" i="9"/>
  <c r="E153" i="9"/>
  <c r="AJ153" i="9"/>
  <c r="C154" i="9"/>
  <c r="E154" i="9"/>
  <c r="AJ154" i="9"/>
  <c r="C155" i="9"/>
  <c r="E155" i="9"/>
  <c r="AJ155" i="9"/>
  <c r="C156" i="9"/>
  <c r="E156" i="9"/>
  <c r="AJ156" i="9"/>
  <c r="C157" i="9"/>
  <c r="E157" i="9"/>
  <c r="AJ157" i="9"/>
  <c r="C158" i="9"/>
  <c r="E158" i="9"/>
  <c r="AJ158" i="9"/>
  <c r="C159" i="9"/>
  <c r="E159" i="9"/>
  <c r="AJ159" i="9"/>
  <c r="C160" i="9"/>
  <c r="E160" i="9"/>
  <c r="AJ160" i="9"/>
  <c r="C161" i="9"/>
  <c r="E161" i="9"/>
  <c r="AJ161" i="9"/>
  <c r="C162" i="9"/>
  <c r="E162" i="9"/>
  <c r="AJ162" i="9"/>
  <c r="C163" i="9"/>
  <c r="E163" i="9"/>
  <c r="AJ163" i="9"/>
  <c r="C164" i="9"/>
  <c r="E164" i="9"/>
  <c r="AJ164" i="9"/>
  <c r="C165" i="9"/>
  <c r="E165" i="9"/>
  <c r="AJ165" i="9"/>
  <c r="C166" i="9"/>
  <c r="E166" i="9"/>
  <c r="AJ166" i="9"/>
  <c r="C167" i="9"/>
  <c r="E167" i="9"/>
  <c r="AJ167" i="9"/>
  <c r="C168" i="9"/>
  <c r="E168" i="9"/>
  <c r="AJ168" i="9"/>
  <c r="C169" i="9"/>
  <c r="E169" i="9"/>
  <c r="AJ169" i="9"/>
  <c r="C170" i="9"/>
  <c r="E170" i="9"/>
  <c r="AJ170" i="9"/>
  <c r="C171" i="9"/>
  <c r="E171" i="9"/>
  <c r="AJ171" i="9"/>
  <c r="AJ190" i="8" l="1"/>
  <c r="E190" i="8"/>
  <c r="C190" i="8"/>
  <c r="AJ189" i="8"/>
  <c r="E189" i="8"/>
  <c r="C189" i="8"/>
  <c r="AJ188" i="8"/>
  <c r="E188" i="8"/>
  <c r="C188" i="8"/>
  <c r="AJ187" i="8"/>
  <c r="E187" i="8"/>
  <c r="C187" i="8"/>
  <c r="AJ186" i="8"/>
  <c r="E186" i="8"/>
  <c r="C186" i="8"/>
  <c r="AJ185" i="8"/>
  <c r="E185" i="8"/>
  <c r="C185" i="8"/>
  <c r="AJ184" i="8"/>
  <c r="E184" i="8"/>
  <c r="C184" i="8"/>
  <c r="AJ183" i="8"/>
  <c r="E183" i="8"/>
  <c r="C183" i="8"/>
  <c r="AJ182" i="8"/>
  <c r="E182" i="8"/>
  <c r="C182" i="8"/>
  <c r="AJ181" i="8"/>
  <c r="E181" i="8"/>
  <c r="C181" i="8"/>
  <c r="AJ180" i="8"/>
  <c r="E180" i="8"/>
  <c r="C180" i="8"/>
  <c r="AJ179" i="8"/>
  <c r="E179" i="8"/>
  <c r="C179" i="8"/>
  <c r="AJ178" i="8"/>
  <c r="E178" i="8"/>
  <c r="C178" i="8"/>
  <c r="AJ177" i="8"/>
  <c r="E177" i="8"/>
  <c r="C177" i="8"/>
  <c r="AJ176" i="8"/>
  <c r="E176" i="8"/>
  <c r="C176" i="8"/>
  <c r="AJ175" i="8"/>
  <c r="E175" i="8"/>
  <c r="C175" i="8"/>
  <c r="AJ174" i="8"/>
  <c r="E174" i="8"/>
  <c r="C174" i="8"/>
  <c r="AJ173" i="8"/>
  <c r="E173" i="8"/>
  <c r="C173" i="8"/>
  <c r="AJ172" i="8"/>
  <c r="E172" i="8"/>
  <c r="C172" i="8"/>
  <c r="AJ171" i="8"/>
  <c r="E171" i="8"/>
  <c r="C171" i="8"/>
  <c r="AJ170" i="8"/>
  <c r="E170" i="8"/>
  <c r="C170" i="8"/>
  <c r="AJ169" i="8"/>
  <c r="E169" i="8"/>
  <c r="C169" i="8"/>
  <c r="AJ168" i="8"/>
  <c r="E168" i="8"/>
  <c r="C168" i="8"/>
  <c r="AJ167" i="8"/>
  <c r="E167" i="8"/>
  <c r="C167" i="8"/>
  <c r="AJ166" i="8"/>
  <c r="E166" i="8"/>
  <c r="C166" i="8"/>
  <c r="AJ165" i="8"/>
  <c r="E165" i="8"/>
  <c r="C165" i="8"/>
  <c r="AJ164" i="8"/>
  <c r="E164" i="8"/>
  <c r="C164" i="8"/>
  <c r="AJ163" i="8"/>
  <c r="E163" i="8"/>
  <c r="C163" i="8"/>
  <c r="AJ162" i="8"/>
  <c r="E162" i="8"/>
  <c r="C162" i="8"/>
  <c r="AJ161" i="8"/>
  <c r="E161" i="8"/>
  <c r="C161" i="8"/>
  <c r="AJ160" i="8"/>
  <c r="E160" i="8"/>
  <c r="C160" i="8"/>
  <c r="AJ159" i="8"/>
  <c r="E159" i="8"/>
  <c r="C159" i="8"/>
  <c r="AJ158" i="8"/>
  <c r="E158" i="8"/>
  <c r="C158" i="8"/>
  <c r="AJ157" i="8"/>
  <c r="E157" i="8"/>
  <c r="C157" i="8"/>
  <c r="AJ156" i="8"/>
  <c r="E156" i="8"/>
  <c r="C156" i="8"/>
  <c r="AJ155" i="8"/>
  <c r="E155" i="8"/>
  <c r="C155" i="8"/>
  <c r="AJ154" i="8"/>
  <c r="E154" i="8"/>
  <c r="C154" i="8"/>
  <c r="AJ153" i="8"/>
  <c r="E153" i="8"/>
  <c r="C153" i="8"/>
  <c r="AJ152" i="8"/>
  <c r="E152" i="8"/>
  <c r="C152" i="8"/>
  <c r="AJ151" i="8"/>
  <c r="E151" i="8"/>
  <c r="C151" i="8"/>
  <c r="AJ150" i="8"/>
  <c r="E150" i="8"/>
  <c r="C150" i="8"/>
  <c r="AJ149" i="8"/>
  <c r="E149" i="8"/>
  <c r="C149" i="8"/>
  <c r="AJ148" i="8"/>
  <c r="E148" i="8"/>
  <c r="C148" i="8"/>
  <c r="AJ147" i="8"/>
  <c r="E147" i="8"/>
  <c r="C147" i="8"/>
  <c r="AJ146" i="8"/>
  <c r="E146" i="8"/>
  <c r="C146" i="8"/>
  <c r="AJ145" i="8"/>
  <c r="E145" i="8"/>
  <c r="C145" i="8"/>
  <c r="AJ144" i="8"/>
  <c r="E144" i="8"/>
  <c r="C144" i="8"/>
  <c r="AJ143" i="8"/>
  <c r="E143" i="8"/>
  <c r="C143" i="8"/>
  <c r="AJ142" i="8"/>
  <c r="E142" i="8"/>
  <c r="C142" i="8"/>
  <c r="AJ141" i="8"/>
  <c r="E141" i="8"/>
  <c r="C141" i="8"/>
  <c r="AJ140" i="8"/>
  <c r="E140" i="8"/>
  <c r="C140" i="8"/>
  <c r="AJ139" i="8"/>
  <c r="E139" i="8"/>
  <c r="C139" i="8"/>
  <c r="AJ138" i="8"/>
  <c r="E138" i="8"/>
  <c r="C138" i="8"/>
  <c r="AJ137" i="8"/>
  <c r="E137" i="8"/>
  <c r="C137" i="8"/>
  <c r="AJ136" i="8"/>
  <c r="E136" i="8"/>
  <c r="C136" i="8"/>
  <c r="AJ135" i="8"/>
  <c r="E135" i="8"/>
  <c r="C135" i="8"/>
  <c r="AJ134" i="8"/>
  <c r="E134" i="8"/>
  <c r="C134" i="8"/>
  <c r="AJ133" i="8"/>
  <c r="E133" i="8"/>
  <c r="C133" i="8"/>
  <c r="AJ132" i="8"/>
  <c r="E132" i="8"/>
  <c r="C132" i="8"/>
  <c r="AJ131" i="8"/>
  <c r="E131" i="8"/>
  <c r="C131" i="8"/>
  <c r="AJ130" i="8"/>
  <c r="E130" i="8"/>
  <c r="C130" i="8"/>
  <c r="AJ129" i="8"/>
  <c r="E129" i="8"/>
  <c r="C129" i="8"/>
  <c r="AJ128" i="8"/>
  <c r="E128" i="8"/>
  <c r="C128" i="8"/>
  <c r="AJ127" i="8"/>
  <c r="E127" i="8"/>
  <c r="C127" i="8"/>
  <c r="AJ126" i="8"/>
  <c r="E126" i="8"/>
  <c r="C126" i="8"/>
  <c r="AJ125" i="8"/>
  <c r="E125" i="8"/>
  <c r="C125" i="8"/>
  <c r="AJ124" i="8"/>
  <c r="E124" i="8"/>
  <c r="C124" i="8"/>
  <c r="AJ123" i="8"/>
  <c r="E123" i="8"/>
  <c r="C123" i="8"/>
  <c r="AJ122" i="8"/>
  <c r="E122" i="8"/>
  <c r="C122" i="8"/>
  <c r="AJ121" i="8"/>
  <c r="E121" i="8"/>
  <c r="C121" i="8"/>
  <c r="AJ120" i="8"/>
  <c r="E120" i="8"/>
  <c r="C120" i="8"/>
  <c r="AJ119" i="8"/>
  <c r="E119" i="8"/>
  <c r="C119" i="8"/>
  <c r="AJ118" i="8"/>
  <c r="E118" i="8"/>
  <c r="C118" i="8"/>
  <c r="AJ117" i="8"/>
  <c r="E117" i="8"/>
  <c r="C117" i="8"/>
  <c r="AJ116" i="8"/>
  <c r="E116" i="8"/>
  <c r="C116" i="8"/>
  <c r="AJ115" i="8"/>
  <c r="E115" i="8"/>
  <c r="C115" i="8"/>
  <c r="AJ114" i="8"/>
  <c r="E114" i="8"/>
  <c r="C114" i="8"/>
  <c r="AJ113" i="8"/>
  <c r="E113" i="8"/>
  <c r="C113" i="8"/>
  <c r="AJ112" i="8"/>
  <c r="E112" i="8"/>
  <c r="C112" i="8"/>
  <c r="AJ111" i="8"/>
  <c r="E111" i="8"/>
  <c r="C111" i="8"/>
  <c r="AJ110" i="8"/>
  <c r="E110" i="8"/>
  <c r="C110" i="8"/>
  <c r="AJ109" i="8"/>
  <c r="E109" i="8"/>
  <c r="C109" i="8"/>
  <c r="AJ108" i="8"/>
  <c r="E108" i="8"/>
  <c r="C108" i="8"/>
  <c r="AJ107" i="8"/>
  <c r="E107" i="8"/>
  <c r="C107" i="8"/>
  <c r="AJ106" i="8"/>
  <c r="E106" i="8"/>
  <c r="C106" i="8"/>
  <c r="AJ105" i="8"/>
  <c r="E105" i="8"/>
  <c r="C105" i="8"/>
  <c r="AJ104" i="8"/>
  <c r="E104" i="8"/>
  <c r="C104" i="8"/>
  <c r="AJ103" i="8"/>
  <c r="E103" i="8"/>
  <c r="C103" i="8"/>
  <c r="AJ102" i="8"/>
  <c r="E102" i="8"/>
  <c r="C102" i="8"/>
  <c r="AJ101" i="8"/>
  <c r="E101" i="8"/>
  <c r="C101" i="8"/>
  <c r="AJ100" i="8"/>
  <c r="E100" i="8"/>
  <c r="C100" i="8"/>
  <c r="AJ99" i="8"/>
  <c r="E99" i="8"/>
  <c r="C99" i="8"/>
  <c r="AJ98" i="8"/>
  <c r="E98" i="8"/>
  <c r="C98" i="8"/>
  <c r="AJ97" i="8"/>
  <c r="E97" i="8"/>
  <c r="C97" i="8"/>
  <c r="AJ96" i="8"/>
  <c r="E96" i="8"/>
  <c r="C96" i="8"/>
  <c r="AJ95" i="8"/>
  <c r="E95" i="8"/>
  <c r="C95" i="8"/>
  <c r="AJ94" i="8"/>
  <c r="E94" i="8"/>
  <c r="C94" i="8"/>
  <c r="AJ93" i="8"/>
  <c r="E93" i="8"/>
  <c r="C93" i="8"/>
  <c r="AJ92" i="8"/>
  <c r="E92" i="8"/>
  <c r="C92" i="8"/>
  <c r="AJ91" i="8"/>
  <c r="E91" i="8"/>
  <c r="C91" i="8"/>
  <c r="AJ90" i="8"/>
  <c r="E90" i="8"/>
  <c r="C90" i="8"/>
  <c r="AJ89" i="8"/>
  <c r="E89" i="8"/>
  <c r="C89" i="8"/>
  <c r="AJ88" i="8"/>
  <c r="E88" i="8"/>
  <c r="C88" i="8"/>
  <c r="AJ87" i="8"/>
  <c r="E87" i="8"/>
  <c r="C87" i="8"/>
  <c r="AJ86" i="8"/>
  <c r="E86" i="8"/>
  <c r="C86" i="8"/>
  <c r="AJ85" i="8"/>
  <c r="E85" i="8"/>
  <c r="C85" i="8"/>
  <c r="AJ84" i="8"/>
  <c r="E84" i="8"/>
  <c r="C84" i="8"/>
  <c r="AJ83" i="8"/>
  <c r="E83" i="8"/>
  <c r="C83" i="8"/>
  <c r="AJ82" i="8"/>
  <c r="E82" i="8"/>
  <c r="C82" i="8"/>
  <c r="AJ81" i="8"/>
  <c r="E81" i="8"/>
  <c r="C81" i="8"/>
  <c r="AJ80" i="8"/>
  <c r="E80" i="8"/>
  <c r="C80" i="8"/>
  <c r="AJ79" i="8"/>
  <c r="E79" i="8"/>
  <c r="C79" i="8"/>
  <c r="AJ78" i="8"/>
  <c r="E78" i="8"/>
  <c r="C78" i="8"/>
  <c r="AJ77" i="8"/>
  <c r="E77" i="8"/>
  <c r="C77" i="8"/>
  <c r="AJ76" i="8"/>
  <c r="E76" i="8"/>
  <c r="C76" i="8"/>
  <c r="AJ75" i="8"/>
  <c r="E75" i="8"/>
  <c r="C75" i="8"/>
  <c r="AJ74" i="8"/>
  <c r="E74" i="8"/>
  <c r="C74" i="8"/>
  <c r="AJ73" i="8"/>
  <c r="E73" i="8"/>
  <c r="C73" i="8"/>
  <c r="AJ72" i="8"/>
  <c r="E72" i="8"/>
  <c r="C72" i="8"/>
  <c r="AJ71" i="8"/>
  <c r="E71" i="8"/>
  <c r="C71" i="8"/>
  <c r="AJ70" i="8"/>
  <c r="E70" i="8"/>
  <c r="C70" i="8"/>
  <c r="AJ69" i="8"/>
  <c r="E69" i="8"/>
  <c r="C69" i="8"/>
  <c r="AJ68" i="8"/>
  <c r="E68" i="8"/>
  <c r="C68" i="8"/>
  <c r="AJ67" i="8"/>
  <c r="E67" i="8"/>
  <c r="C67" i="8"/>
  <c r="AJ66" i="8"/>
  <c r="E66" i="8"/>
  <c r="C66" i="8"/>
  <c r="AJ65" i="8"/>
  <c r="E65" i="8"/>
  <c r="C65" i="8"/>
  <c r="AJ64" i="8"/>
  <c r="E64" i="8"/>
  <c r="C64" i="8"/>
  <c r="AJ63" i="8"/>
  <c r="E63" i="8"/>
  <c r="C63" i="8"/>
  <c r="AJ62" i="8"/>
  <c r="E62" i="8"/>
  <c r="C62" i="8"/>
  <c r="AJ61" i="8"/>
  <c r="E61" i="8"/>
  <c r="C61" i="8"/>
  <c r="AJ60" i="8"/>
  <c r="E60" i="8"/>
  <c r="C60" i="8"/>
  <c r="AJ59" i="8"/>
  <c r="E59" i="8"/>
  <c r="C59" i="8"/>
  <c r="AJ58" i="8"/>
  <c r="E58" i="8"/>
  <c r="C58" i="8"/>
  <c r="AJ57" i="8"/>
  <c r="E57" i="8"/>
  <c r="C57" i="8"/>
  <c r="AJ56" i="8"/>
  <c r="E56" i="8"/>
  <c r="C56" i="8"/>
  <c r="AJ55" i="8"/>
  <c r="E55" i="8"/>
  <c r="C55" i="8"/>
  <c r="AJ54" i="8"/>
  <c r="E54" i="8"/>
  <c r="C54" i="8"/>
  <c r="AJ53" i="8"/>
  <c r="E53" i="8"/>
  <c r="C53" i="8"/>
  <c r="AJ52" i="8"/>
  <c r="E52" i="8"/>
  <c r="C52" i="8"/>
  <c r="AJ51" i="8"/>
  <c r="E51" i="8"/>
  <c r="C51" i="8"/>
  <c r="AJ50" i="8"/>
  <c r="E50" i="8"/>
  <c r="C50" i="8"/>
  <c r="AJ49" i="8"/>
  <c r="E49" i="8"/>
  <c r="C49" i="8"/>
  <c r="AJ48" i="8"/>
  <c r="E48" i="8"/>
  <c r="C48" i="8"/>
  <c r="AJ47" i="8"/>
  <c r="E47" i="8"/>
  <c r="C47" i="8"/>
  <c r="AJ46" i="8"/>
  <c r="E46" i="8"/>
  <c r="C46" i="8"/>
  <c r="AJ45" i="8"/>
  <c r="E45" i="8"/>
  <c r="C45" i="8"/>
  <c r="AJ44" i="8"/>
  <c r="E44" i="8"/>
  <c r="C44" i="8"/>
  <c r="AJ43" i="8"/>
  <c r="E43" i="8"/>
  <c r="C43" i="8"/>
  <c r="AJ42" i="8"/>
  <c r="E42" i="8"/>
  <c r="C42" i="8"/>
  <c r="AJ41" i="8"/>
  <c r="E41" i="8"/>
  <c r="C41" i="8"/>
  <c r="AJ40" i="8"/>
  <c r="E40" i="8"/>
  <c r="C40" i="8"/>
  <c r="AJ39" i="8"/>
  <c r="E39" i="8"/>
  <c r="C39" i="8"/>
  <c r="AJ38" i="8"/>
  <c r="E38" i="8"/>
  <c r="C38" i="8"/>
  <c r="AJ37" i="8"/>
  <c r="E37" i="8"/>
  <c r="C37" i="8"/>
  <c r="AJ36" i="8"/>
  <c r="E36" i="8"/>
  <c r="C36" i="8"/>
  <c r="AJ35" i="8"/>
  <c r="E35" i="8"/>
  <c r="C35" i="8"/>
  <c r="AJ34" i="8"/>
  <c r="E34" i="8"/>
  <c r="C34" i="8"/>
  <c r="AJ33" i="8"/>
  <c r="E33" i="8"/>
  <c r="C33" i="8"/>
  <c r="AJ32" i="8"/>
  <c r="E32" i="8"/>
  <c r="C32" i="8"/>
  <c r="AJ31" i="8"/>
  <c r="E31" i="8"/>
  <c r="C31" i="8"/>
  <c r="AJ30" i="8"/>
  <c r="E30" i="8"/>
  <c r="C30" i="8"/>
  <c r="AJ29" i="8"/>
  <c r="E29" i="8"/>
  <c r="C29" i="8"/>
  <c r="AJ28" i="8"/>
  <c r="E28" i="8"/>
  <c r="C28" i="8"/>
  <c r="AJ27" i="8"/>
  <c r="E27" i="8"/>
  <c r="C27" i="8"/>
  <c r="AJ26" i="8"/>
  <c r="E26" i="8"/>
  <c r="C26" i="8"/>
  <c r="AJ25" i="8"/>
  <c r="E25" i="8"/>
  <c r="C25" i="8"/>
  <c r="AJ24" i="8"/>
  <c r="E24" i="8"/>
  <c r="C24" i="8"/>
  <c r="AJ23" i="8"/>
  <c r="E23" i="8"/>
  <c r="C23" i="8"/>
  <c r="AJ22" i="8"/>
  <c r="E22" i="8"/>
  <c r="C22" i="8"/>
  <c r="AJ21" i="8"/>
  <c r="E21" i="8"/>
  <c r="C21" i="8"/>
  <c r="AJ20" i="8"/>
  <c r="E20" i="8"/>
  <c r="C20" i="8"/>
  <c r="AJ19" i="8"/>
  <c r="E19" i="8"/>
  <c r="C19" i="8"/>
  <c r="AJ18" i="8"/>
  <c r="E18" i="8"/>
  <c r="C18" i="8"/>
  <c r="AJ17" i="8"/>
  <c r="E17" i="8"/>
  <c r="C17" i="8"/>
  <c r="AJ16" i="8"/>
  <c r="E16" i="8"/>
  <c r="C16" i="8"/>
  <c r="AJ15" i="8"/>
  <c r="E15" i="8"/>
  <c r="C15" i="8"/>
  <c r="AJ14" i="8"/>
  <c r="E14" i="8"/>
  <c r="C14" i="8"/>
  <c r="E13" i="8"/>
  <c r="C13" i="8"/>
  <c r="AJ12" i="8"/>
  <c r="E12" i="8"/>
  <c r="C12" i="8"/>
  <c r="AJ11" i="8"/>
  <c r="E11" i="8"/>
  <c r="C11" i="8"/>
  <c r="AJ10" i="8"/>
  <c r="E10" i="8"/>
  <c r="C10" i="8"/>
  <c r="AJ79" i="1" l="1"/>
  <c r="E78" i="1"/>
  <c r="C78" i="1"/>
  <c r="AJ77" i="1"/>
  <c r="E77" i="1"/>
  <c r="C77" i="1"/>
  <c r="AJ76" i="1"/>
  <c r="E76" i="1"/>
  <c r="C76" i="1"/>
  <c r="AJ75" i="1"/>
  <c r="AJ74" i="1"/>
  <c r="AJ73" i="1"/>
  <c r="E73" i="1"/>
  <c r="C73" i="1"/>
  <c r="AJ72" i="1"/>
  <c r="E72" i="1"/>
  <c r="C72" i="1"/>
  <c r="AJ71" i="1"/>
  <c r="E71" i="1"/>
  <c r="C71" i="1"/>
  <c r="E93" i="1" l="1"/>
  <c r="C93" i="1"/>
  <c r="E92" i="1"/>
  <c r="C92" i="1"/>
  <c r="E91" i="1"/>
  <c r="C91" i="1"/>
  <c r="AJ53" i="1" l="1"/>
  <c r="E53" i="1"/>
  <c r="C53" i="1"/>
  <c r="E52" i="1"/>
  <c r="E51" i="1"/>
  <c r="E50" i="1"/>
  <c r="E49" i="1"/>
  <c r="AJ48" i="1"/>
  <c r="E48" i="1"/>
  <c r="AJ47" i="1"/>
  <c r="E47" i="1"/>
  <c r="C47" i="1"/>
  <c r="AJ46" i="1" l="1"/>
  <c r="E46" i="1"/>
  <c r="C46" i="1"/>
  <c r="AJ45" i="1"/>
  <c r="E45" i="1"/>
  <c r="C45" i="1"/>
  <c r="AJ44" i="1"/>
  <c r="E44" i="1"/>
  <c r="C44" i="1"/>
  <c r="AJ43" i="1"/>
  <c r="E43" i="1"/>
  <c r="C43" i="1"/>
  <c r="AJ42" i="1"/>
  <c r="E42" i="1"/>
  <c r="AJ41" i="1"/>
  <c r="E41" i="1"/>
  <c r="AJ40" i="1"/>
  <c r="E40" i="1"/>
  <c r="C40" i="1"/>
  <c r="AJ39" i="1"/>
  <c r="E39" i="1"/>
  <c r="C39" i="1"/>
  <c r="AJ37" i="1"/>
  <c r="E37" i="1"/>
  <c r="C37" i="1"/>
  <c r="AJ36" i="1"/>
  <c r="E36" i="1"/>
  <c r="C36" i="1"/>
  <c r="AJ35" i="1"/>
  <c r="E35" i="1"/>
  <c r="C35" i="1"/>
  <c r="AJ34" i="1"/>
  <c r="E34" i="1"/>
  <c r="C34" i="1"/>
  <c r="AJ33" i="1"/>
  <c r="E33" i="1"/>
  <c r="C33" i="1"/>
  <c r="AJ32" i="1"/>
  <c r="E32" i="1"/>
  <c r="C32" i="1"/>
  <c r="AJ31" i="1"/>
  <c r="E31" i="1"/>
  <c r="C31" i="1"/>
  <c r="AJ30" i="1"/>
  <c r="E30" i="1"/>
  <c r="C30" i="1"/>
  <c r="AJ29" i="1"/>
  <c r="E29" i="1"/>
  <c r="C29" i="1"/>
  <c r="AJ28" i="1"/>
  <c r="E28" i="1"/>
  <c r="C28" i="1"/>
  <c r="AJ27" i="1"/>
  <c r="E27" i="1"/>
  <c r="C27" i="1"/>
  <c r="AJ26" i="1"/>
  <c r="E26" i="1"/>
  <c r="C26" i="1"/>
  <c r="AJ25" i="1"/>
  <c r="E25" i="1"/>
  <c r="C25" i="1"/>
  <c r="AJ24" i="1"/>
  <c r="E24" i="1"/>
  <c r="C24" i="1"/>
  <c r="AJ23" i="1" l="1"/>
  <c r="E23" i="1"/>
  <c r="C23" i="1"/>
  <c r="AJ22" i="1"/>
  <c r="E22" i="1"/>
  <c r="C22" i="1"/>
  <c r="AJ21" i="1"/>
  <c r="E21" i="1"/>
  <c r="C21" i="1"/>
  <c r="E20" i="1"/>
  <c r="C20" i="1"/>
  <c r="E19" i="1"/>
  <c r="C19" i="1"/>
  <c r="E18" i="1"/>
  <c r="C18" i="1"/>
  <c r="AJ20" i="1"/>
  <c r="AJ19" i="1"/>
  <c r="AJ18" i="1"/>
  <c r="AJ17" i="1" l="1"/>
  <c r="E17" i="1"/>
  <c r="C17" i="1"/>
  <c r="AJ16" i="1"/>
  <c r="AJ15" i="1"/>
  <c r="AJ14" i="1"/>
  <c r="E16" i="1"/>
  <c r="C16" i="1"/>
  <c r="AJ13" i="1"/>
  <c r="E15" i="1"/>
  <c r="C15" i="1"/>
  <c r="E14" i="1"/>
  <c r="C14" i="1"/>
  <c r="E13" i="1" l="1"/>
  <c r="AJ11" i="1"/>
  <c r="E11" i="1"/>
  <c r="C11" i="1"/>
  <c r="E10" i="1"/>
  <c r="C10"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AJ12" i="1" l="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0" i="1"/>
  <c r="E12" i="1" l="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C12" i="1"/>
  <c r="C1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tc={743EABA3-82A6-4C2F-9B6D-4A33CCE6C810}</author>
  </authors>
  <commentList>
    <comment ref="AB33"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AK40"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AK41"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AK42"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AK43"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AK44"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AK45"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AK46"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 ref="AG83" authorId="2"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Todas las dependencias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B23"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B42"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<sst xmlns="http://schemas.openxmlformats.org/spreadsheetml/2006/main" count="3560" uniqueCount="1179">
  <si>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</si>
  <si>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</si>
  <si>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</si>
  <si>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</si>
  <si>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</si>
  <si>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</si>
  <si>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</si>
  <si>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</si>
  <si>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</si>
  <si>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</si>
  <si>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</si>
  <si>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</si>
  <si>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</si>
  <si>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</si>
  <si>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</si>
  <si>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</si>
  <si>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</si>
  <si>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</si>
  <si>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</si>
  <si>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</si>
  <si>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</si>
  <si>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</si>
  <si>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</si>
  <si>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</si>
  <si>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</si>
  <si>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</si>
  <si>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</si>
  <si>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</si>
  <si>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</si>
  <si>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</si>
  <si>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</si>
  <si>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</si>
  <si>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</si>
  <si>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</si>
  <si>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</si>
  <si>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</si>
  <si>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</si>
  <si>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</si>
  <si>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</si>
  <si>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</si>
  <si>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</si>
  <si>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</si>
  <si>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</si>
  <si>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</si>
  <si>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</si>
  <si>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</si>
  <si>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</si>
  <si>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</si>
  <si>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</si>
  <si>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</si>
  <si>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</si>
  <si>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</si>
  <si>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</si>
  <si>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</si>
  <si>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</si>
  <si>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</si>
  <si>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</si>
  <si>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</si>
  <si>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</si>
  <si>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</si>
  <si>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</si>
  <si>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</si>
  <si>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</si>
  <si>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</si>
  <si>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</si>
  <si>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</si>
  <si>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</si>
  <si>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</si>
  <si>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</si>
  <si>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</si>
  <si>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</si>
  <si>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</si>
  <si>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</si>
  <si>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</si>
  <si>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</si>
  <si>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</si>
  <si>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</si>
  <si>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</si>
  <si>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</si>
  <si>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</si>
  <si>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</si>
  <si>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</si>
  <si>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</si>
  <si>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</si>
  <si>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</si>
  <si>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</si>
  <si>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</si>
  <si>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</si>
  <si>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</si>
  <si>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</si>
  <si>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</si>
  <si>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</si>
  <si>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</si>
  <si>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</si>
  <si>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</si>
  <si>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</si>
  <si>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</si>
  <si>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</si>
  <si>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</si>
  <si>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</si>
  <si>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</si>
  <si>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</si>
  <si>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</si>
  <si>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</si>
  <si>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</si>
  <si>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</si>
  <si>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</si>
  <si>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</si>
  <si>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</si>
  <si>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</si>
  <si>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</si>
  <si>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</si>
  <si>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</si>
  <si>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</si>
  <si>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</si>
  <si>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</si>
  <si>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</si>
  <si>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</si>
  <si>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</si>
  <si>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</si>
  <si>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</si>
  <si>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</si>
  <si>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</si>
  <si>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</si>
  <si>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</si>
  <si>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</si>
  <si>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</si>
  <si>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</si>
  <si>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</si>
  <si>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</si>
  <si>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</si>
  <si>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</si>
  <si>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</si>
  <si>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</si>
  <si>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</si>
  <si>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</si>
  <si>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</si>
  <si>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</si>
  <si>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</si>
  <si>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</si>
  <si>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</si>
  <si>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</si>
  <si>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</si>
  <si>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</si>
  <si>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</si>
  <si>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</si>
  <si>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</si>
  <si>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</si>
  <si>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</si>
  <si>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</si>
  <si>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</si>
  <si>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</si>
  <si>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</si>
  <si>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</si>
  <si>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</si>
  <si>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</si>
  <si>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</si>
  <si>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</si>
  <si>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</si>
  <si>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</si>
  <si>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</si>
  <si>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</si>
  <si>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</si>
  <si>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ANUAL 2023</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</si>
  <si>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</si>
  <si>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</si>
  <si>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</si>
  <si>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</si>
  <si>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</si>
  <si>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</si>
  <si>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</si>
  <si>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</si>
  <si>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</si>
  <si>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</si>
  <si>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</si>
  <si>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</si>
  <si>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</si>
  <si>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</si>
  <si>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</si>
  <si>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</si>
  <si>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</si>
  <si>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</si>
  <si>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</si>
  <si>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</si>
  <si>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</si>
  <si>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</si>
  <si>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</si>
  <si>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Plan Nacional de Desarrollo – PND 2018 - 2022</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</si>
  <si>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</si>
  <si>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</si>
  <si>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</si>
  <si>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</si>
  <si>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</si>
  <si>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</si>
  <si>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</si>
  <si>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</si>
  <si>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</si>
  <si>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</si>
  <si>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</si>
  <si>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</si>
  <si>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</si>
  <si>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</si>
  <si>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</si>
  <si>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</si>
  <si>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X</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</si>
  <si>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</si>
  <si>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</si>
  <si>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</si>
  <si>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</si>
  <si>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</si>
  <si>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</si>
  <si>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</si>
  <si>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</si>
  <si>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Implementar el sistema de información</t>
  </si>
  <si>
    <t xml:space="preserve">Acta del paso a producción del sistema de información, con la aprobación de los actores involucrados </t>
  </si>
  <si>
    <t>IPS</t>
  </si>
  <si>
    <t>Decreto 647 de 2022</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</si>
  <si>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</si>
  <si>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</si>
  <si>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</si>
  <si>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</si>
  <si>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</si>
  <si>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Lizeth Yamile Betancourt Marín
Apoyo DGTIC Fábrica de Software</t>
  </si>
  <si>
    <t>VALR - Validación, liquidación y reconocimiento</t>
  </si>
  <si>
    <t>Estabilizar la operación del aplicativo de giro directo para los regímenes subsidiado y contributivo</t>
  </si>
  <si>
    <t>Estabilizar la operación de la fase I del aplicativo de giro directo para los regímenes subsidiado y contributivo</t>
  </si>
  <si>
    <t xml:space="preserve">Acta de fin de la etapa de estabilización con la aprobación de los actores involucrados </t>
  </si>
  <si>
    <t>Lizeth Yamile Betancourt Marín
Apoyo DGTIC Fábrica de Software y soporte</t>
  </si>
  <si>
    <t xml:space="preserve">Aplicativo de giro directo Fase II -  Recobros, Reclamaciones, Presupuestos Máximos, FOSFEC y Compra de Cartera implementado en producción </t>
  </si>
  <si>
    <t>Pasar a producción del aplicativo de giro directo para FOSFEC y Compra de Cartera</t>
  </si>
  <si>
    <t>Implementar en producción la fase II del aplicativo de giro directo para FOSFEC y Compra de Cartera</t>
  </si>
  <si>
    <t xml:space="preserve">Acta del paso a producción de la fase II del aplicativo, con la aprobación de los actores involucrados </t>
  </si>
  <si>
    <t>Luz Stella Hernandez Ruiz</t>
  </si>
  <si>
    <t>Edna Zoraya Sanchez Gonzalez</t>
  </si>
  <si>
    <t>OFAS - Operaciones de fortalecimiento financiero para actores del Sistema de Salud</t>
  </si>
  <si>
    <t>Paso a producción del aplicativo de giro directo para Recobros, Reclamaciones y PM</t>
  </si>
  <si>
    <t>Implementar en producción el aplicativo de giro directo para Recobros, Reclamaciones y PM</t>
  </si>
  <si>
    <t xml:space="preserve">Acta del paso a producción del aplicativo, con la aprobación de los actores involucrados </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</si>
  <si>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</si>
  <si>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</si>
  <si>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</si>
  <si>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</si>
  <si>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Lizeth Yamile Betancourt Marín</t>
  </si>
  <si>
    <t>Resolución 71842 de 2022</t>
  </si>
  <si>
    <t xml:space="preserve">Aplicativo de prestaciones económicas y devoluciones
Fase I -  Prestaciones económicas RC - REE implementado en producción </t>
  </si>
  <si>
    <t>Pasar a producción del aplicativo de prestaciones económicas y devoluciones</t>
  </si>
  <si>
    <t>Implementar en producción la fase I del aplicativo con funcionalidad de prestaciones económicas RC y REE</t>
  </si>
  <si>
    <t>Juan Carlos Girón Sanabria</t>
  </si>
  <si>
    <t>Omar Alejandro Gómez Rocha</t>
  </si>
  <si>
    <t>Estabilizar la operación del aplicativo de prestaciones económicas y devoluciones</t>
  </si>
  <si>
    <t>Estabilizar la operación del aplicativo con funcionalidad de prestaciones económicas RC y REE</t>
  </si>
  <si>
    <t>Resolución 71857 de 2022</t>
  </si>
  <si>
    <t xml:space="preserve">Aplicativo de prestaciones económicas y devoluciones
Fase I -  Devoluciones RC - REE implementado en producción </t>
  </si>
  <si>
    <t>Paso a producción del aplicativo de prestaciones económicas y devoluciones</t>
  </si>
  <si>
    <t>Implementar en producción la fase I del aplicativo con funcionalidad de devoluciones RC y REE</t>
  </si>
  <si>
    <t>Estabilizar la operación de la fase I del aplicativo con funcionalidad de devoluciones de RC y REE</t>
  </si>
  <si>
    <t>Senado</t>
  </si>
  <si>
    <t>Contraloría General de la República</t>
  </si>
  <si>
    <t xml:space="preserve">Ministerio de Salud y Protección Social
</t>
  </si>
  <si>
    <t>Resolución 4373 de 2017</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</si>
  <si>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</si>
  <si>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</si>
  <si>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</si>
  <si>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</si>
  <si>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</si>
  <si>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Edna Zoraya Sánchez González
Gedeon Diaz Guarnizo</t>
  </si>
  <si>
    <t>Resolución 1514 de 2020</t>
  </si>
  <si>
    <t>Gestionar operaciones de FOSFEC requeridas</t>
  </si>
  <si>
    <t>Tramitar la solicitudes por parte de las CCF solo cuando se requiera</t>
  </si>
  <si>
    <t>Memorando de ordenación del gasto suscrito</t>
  </si>
  <si>
    <t>Edna Zoraya Sánchez González</t>
  </si>
  <si>
    <t>Erika Lucia Mora Trujillo
Gedeon Diaz Guarnizo</t>
  </si>
  <si>
    <t>Decreto 1681 de 2015
Resolución 3460 de 2015
Resolución 3571 de 2015</t>
  </si>
  <si>
    <t>Gestionar operaciones de Tasa Compensada - FINDETER requeridas</t>
  </si>
  <si>
    <t>Tramitar la solicitudes por parte de las EPS solo cuando se requiera</t>
  </si>
  <si>
    <t>Convenios interadministrativos suscritos</t>
  </si>
  <si>
    <t>Gedeon Diaz Guarnizo</t>
  </si>
  <si>
    <t xml:space="preserve">Edna Zoraya Sánchez González
Erika Lucia Mora Trujillo
</t>
  </si>
  <si>
    <t>Usuarios y beneficiarios del SGSSS</t>
  </si>
  <si>
    <t>Auditoria Concurrente para reclamaciones implementada</t>
  </si>
  <si>
    <t>Jairo Edison Tirado Martínez</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</si>
  <si>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</si>
  <si>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</si>
  <si>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</si>
  <si>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Mayra Alejandra Pérez Bejarano</t>
  </si>
  <si>
    <t>Leidy Yohana Cardona
Paola Cespedes</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</si>
  <si>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</si>
  <si>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</si>
  <si>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</si>
  <si>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</si>
  <si>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</si>
  <si>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Dirección de Tecnologías de la Información y las Comunicaciones</t>
  </si>
  <si>
    <t>Aplicativo implementado y desplegado en producción en fase I</t>
  </si>
  <si>
    <t>Lilia Castellanos</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</si>
  <si>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</si>
  <si>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</si>
  <si>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</si>
  <si>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</si>
  <si>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Lorena Amezquita
Lilia Castellanos
Henry Cepeda
Camilo Plazas
Nuevo Contratista (ing. de sistemas)
Juan Carlos Escobar</t>
  </si>
  <si>
    <t>Realizar el desarrollo del Sistema Integral de Auditoria</t>
  </si>
  <si>
    <t>Realizar el desarrollo del Sistema Integral de Audit Fase I</t>
  </si>
  <si>
    <t>Lorena Amezquita
Henry Cepeda
Camilo Plazas
Nuevo Contratista (ing. de sistemas)
Juan Carlos Escobar</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</si>
  <si>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</si>
  <si>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</si>
  <si>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</si>
  <si>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 xml:space="preserve">Lorena Amezquita
Lilia Castellanos
Henry Cepeda
Camilo Plazas
Luz Stella Hernández
</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</si>
  <si>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</si>
  <si>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</si>
  <si>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</si>
  <si>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</si>
  <si>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</si>
  <si>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</si>
  <si>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</si>
  <si>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</si>
  <si>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</si>
  <si>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</si>
  <si>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</si>
  <si>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</si>
  <si>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</si>
  <si>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</si>
  <si>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</si>
  <si>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</si>
  <si>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</si>
  <si>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</si>
  <si>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</si>
  <si>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</si>
  <si>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Mauricio Gonzalez</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</si>
  <si>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</si>
  <si>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</si>
  <si>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</si>
  <si>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Henry Cepeda
Lilia Castellanos</t>
  </si>
  <si>
    <t>Solución tecnológica implementada y desplegada en producción en fase I</t>
  </si>
  <si>
    <t>Henry Cepeda</t>
  </si>
  <si>
    <t>Fábrica BUS</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</si>
  <si>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</si>
  <si>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</si>
  <si>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</si>
  <si>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t>Cronograma y documento de condiciones</t>
  </si>
  <si>
    <t>Camilo Plazas
Lorena Amezquita</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</si>
  <si>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</si>
  <si>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</si>
  <si>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</si>
  <si>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Dirección General -  Comunicaciones</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</si>
  <si>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</si>
  <si>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</si>
  <si>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</si>
  <si>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</si>
  <si>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</si>
  <si>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</si>
  <si>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</si>
  <si>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</si>
  <si>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</si>
  <si>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</si>
  <si>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Camilo Plazas
Lorena Amezquita
Mayra Pérez</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</si>
  <si>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</si>
  <si>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</si>
  <si>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</si>
  <si>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</si>
  <si>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</si>
  <si>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</si>
  <si>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</si>
  <si>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Dirección Administrativa y Financiera - Atención al Ciudadano</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</si>
  <si>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</si>
  <si>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</si>
  <si>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</si>
  <si>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Dirección Administrativa y Financiera - Atención al Ciudadano
Dirección General - Comunicaciones</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</si>
  <si>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</si>
  <si>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</si>
  <si>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</si>
  <si>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</si>
  <si>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</si>
  <si>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</si>
  <si>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Todas</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</si>
  <si>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</si>
  <si>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</si>
  <si>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</si>
  <si>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</si>
  <si>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</si>
  <si>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</si>
  <si>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</si>
  <si>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</si>
  <si>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</si>
  <si>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</si>
  <si>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</si>
  <si>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</si>
  <si>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</si>
  <si>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</si>
  <si>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</si>
  <si>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</si>
  <si>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</si>
  <si>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</si>
  <si>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</si>
  <si>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Ley 1066 de 2006</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</si>
  <si>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</si>
  <si>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</si>
  <si>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</si>
  <si>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</si>
  <si>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Angelica María Valderrama
Oscar Mauricio Vanegas Vargas</t>
  </si>
  <si>
    <t>Dirección de Gestión de Tecnologías de Información y Comunicaciones
Oficina Asesora de Planeación y Control de Riesgos</t>
  </si>
  <si>
    <t>GM1.INI2. Defensa Jurídica</t>
  </si>
  <si>
    <t>Artículo 86 de la Constitución Política Decreto Ley 2591 de 1991</t>
  </si>
  <si>
    <t>Defensa efectiva de las acciones de tutela en aras de garantizar la protección de los recursos del sistema  general de seguridad social en salud</t>
  </si>
  <si>
    <t>Julio Eduardo Rodriguez Alvarado</t>
  </si>
  <si>
    <t xml:space="preserve">Julio Eduardo Rodríguez Alvarado </t>
  </si>
  <si>
    <t>Procedimiento de Presentación de Informes en Acciones Constitucionales y de tutela</t>
  </si>
  <si>
    <t xml:space="preserve">ANDJE </t>
  </si>
  <si>
    <t>Decreto 1069 de 2015
Ley 2220 de 2022</t>
  </si>
  <si>
    <t>Seguimiento y avances a la política de Prevención del daño Antijurídico</t>
  </si>
  <si>
    <t>Yeimy Johana Africano Martinez</t>
  </si>
  <si>
    <t xml:space="preserve">Alba Marcela Ramos </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</si>
  <si>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</si>
  <si>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</si>
  <si>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</si>
  <si>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</si>
  <si>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</si>
  <si>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</si>
  <si>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</si>
  <si>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</si>
  <si>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</si>
  <si>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</si>
  <si>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Ginna Paola Gutierrez Perez
Oscar Mauricio Vanegas Vargas</t>
  </si>
  <si>
    <t>GPAD - Gestión y Prevención de Asuntos Disciplinarios</t>
  </si>
  <si>
    <t>Ginna Paola Gutierrez Perez</t>
  </si>
  <si>
    <t>DO2. INI1. Implementación del Modelo de Gestión y Operación del Conocimiento</t>
  </si>
  <si>
    <t>Departamento Administrativo de la Función Pública</t>
  </si>
  <si>
    <t>https://eadres.sharepoint.com/:x:/r/sites/GrupodeGestindelTalentoHumano/_layouts/15/Doc.aspx?action=edit&amp;sourcedoc=%7Be7298930-5187-4163-bc4c-c4cc40d2665f%7D&amp;wdOrigin=TEAMS-ELECTRON.teamsSdk.openFilePreview&amp;wdExp=TEAMS-CONTROL&amp;web=1
Verificar la pestaña de referencias en normatividad.</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</si>
  <si>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</si>
  <si>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</si>
  <si>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</si>
  <si>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</si>
  <si>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</si>
  <si>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</si>
  <si>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</si>
  <si>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</si>
  <si>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</si>
  <si>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</si>
  <si>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</si>
  <si>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Decreto 1227 de 2022
Resolución 71777 de 2022</t>
  </si>
  <si>
    <t>Analizar comportamiento del piloto de teletrabajo, según la información obtenida de la herramienta</t>
  </si>
  <si>
    <t>Formular pilares, diseñar instrumento e implementar la Gestión del Cambio</t>
  </si>
  <si>
    <t xml:space="preserve">Formular pilares de la Gestión del Cambio, para efectos de diseñar el instrumento correspondiente y efectuar su prueba piloto en la entidad. </t>
  </si>
  <si>
    <t>Documento Gestión del Cambio con estrategias y directrices dadas por la Alta Dirección - Instrumento aprobado para gestionar el cambio - Documento con resultados de la prueba piloto de Gestión del Cambio</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</si>
  <si>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</si>
  <si>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</si>
  <si>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</si>
  <si>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Alicia Judith Benitez Gómez
Jaime Guillermo Castro Ramírez</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</si>
  <si>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</si>
  <si>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</si>
  <si>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</si>
  <si>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</si>
  <si>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</si>
  <si>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</si>
  <si>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NTC 6047</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</si>
  <si>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</si>
  <si>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</si>
  <si>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</si>
  <si>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</si>
  <si>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Andres Felipe Blanco Hernández</t>
  </si>
  <si>
    <t>DGRFS - OAJ - Atención al Ciudadano</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</si>
  <si>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</si>
  <si>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</si>
  <si>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</si>
  <si>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</si>
  <si>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</si>
  <si>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</si>
  <si>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</si>
  <si>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</si>
  <si>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</si>
  <si>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</si>
  <si>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</si>
  <si>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</si>
  <si>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</si>
  <si>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</si>
  <si>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Diana Milena Hernández Thiriat</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</si>
  <si>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</si>
  <si>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</si>
  <si>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</si>
  <si>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Decreto 1081 de 2015
Ley 1712 de 2014
Política Institucional de Servicio al Ciudadano y Modelo Integrado de Servicio al Ciudadano Sector Salud Resolución No. 784 de 2021</t>
  </si>
  <si>
    <t>Elaborar informes cómo vamos en gestión de PQRSD</t>
  </si>
  <si>
    <t xml:space="preserve">Documento Informe de gestión de PQRSD	</t>
  </si>
  <si>
    <t>Martha Ligia Serna Pulido</t>
  </si>
  <si>
    <t>Carolina Patricia Jiménez</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</si>
  <si>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</si>
  <si>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</si>
  <si>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</si>
  <si>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</si>
  <si>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</si>
  <si>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</si>
  <si>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</si>
  <si>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</si>
  <si>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</si>
  <si>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</si>
  <si>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</si>
  <si>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</si>
  <si>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</si>
  <si>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</si>
  <si>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</si>
  <si>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</si>
  <si>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</si>
  <si>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Fernando Velasquez
Norela Briceño Bohorquez
Diana Torres Rodriguez
Daniel Eduardo Cabezas
Lina Ocampo Arias</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</si>
  <si>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</si>
  <si>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</si>
  <si>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</si>
  <si>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</si>
  <si>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</si>
  <si>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</si>
  <si>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 xml:space="preserve">
Jaime Guillermo castro
Fernando Velasquez Avila
Diana Torres Rodriguez
</t>
  </si>
  <si>
    <t>Definir y documentar la Metodología de seguimiento y control presupuestal</t>
  </si>
  <si>
    <t>Definir, documentar la Metodología de seguimiento y control presupuestal</t>
  </si>
  <si>
    <t>Metodología definida</t>
  </si>
  <si>
    <t>Por contratar</t>
  </si>
  <si>
    <t>DO2.INI3. Fortalecer el gobierno, seguridad y gestión sobre los datos</t>
  </si>
  <si>
    <t>Decreto 767 de 2022: Política de Gobierno Digital</t>
  </si>
  <si>
    <t>Luz Stella Hernandez</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</si>
  <si>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</si>
  <si>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</si>
  <si>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</si>
  <si>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Jaime Castro Ramirez
Norela Briceño Bohorquez
Diana Torres Rodriguez
Daniel Eduardo Cabezas
Lina Ocampo Arias</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</si>
  <si>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</si>
  <si>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</si>
  <si>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</si>
  <si>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</si>
  <si>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</si>
  <si>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</si>
  <si>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</si>
  <si>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</si>
  <si>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</si>
  <si>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Colaboradores ADRES</t>
  </si>
  <si>
    <t>Mejoramiento de los canales de comunicación</t>
  </si>
  <si>
    <t>Johanna Andrea Contreras Valderrama</t>
  </si>
  <si>
    <t>Maria Angélica Colmenares</t>
  </si>
  <si>
    <t>Todas las dependencias</t>
  </si>
  <si>
    <t>Gestión de Comunicaciones</t>
  </si>
  <si>
    <t>Estrategia de pedagogía sobre la operación y gestión de la ADRES desarrollada</t>
  </si>
  <si>
    <t>-Evidencias gráficas o multimedia, listado de asistencia, ayudas técnicas (Como PPT, videos, etc.)</t>
  </si>
  <si>
    <r>
      <t>Decreto 767 de 2022: Política de </t>
    </r>
    <r>
      <rPr>
        <b/>
        <sz val="11"/>
        <color rgb="FF5F6368"/>
        <rFont val="Arial"/>
        <family val="2"/>
      </rPr>
      <t>Gobierno Digital</t>
    </r>
    <r>
      <rPr>
        <sz val="11"/>
        <color rgb="FF4D5156"/>
        <rFont val="Arial"/>
        <family val="2"/>
      </rPr>
      <t> ·</t>
    </r>
  </si>
  <si>
    <t>Estrategia de comunicaciones de las acciones planificadas por las áreas</t>
  </si>
  <si>
    <t>DAF, DGTIC, DLYG, DGRFS, DOP</t>
  </si>
  <si>
    <t>Plan Nacional de Desarrollo 2018-2022, Pacto por Colombia, Pacto por la equidad
Ley 1955 de 2019, artículo 147
Directiva Presidencial 02 del 2 de abril de 2019
Marco de la Transformación Digital para el Estado Colombiano, MinTIC,2020</t>
  </si>
  <si>
    <t>Plan de Transformación Digital definido</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</si>
  <si>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</si>
  <si>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</si>
  <si>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</si>
  <si>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</si>
  <si>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</si>
  <si>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</si>
  <si>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</si>
  <si>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</si>
  <si>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</si>
  <si>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 xml:space="preserve">Modelo Integrado de Planeación y Gestión - MIPG, decreto 1499 de 2017
Marco de Referencia de Arquitectura del estado Colombiano
Decreto 612 de 2018
Ley 1955 de 2019, Por el cual se expide el plan de Desarrollo 2018 - 2022 "Pacto por Colombia, Pacto por la Equidad" Articulo 147 y 148 
</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</si>
  <si>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</si>
  <si>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</si>
  <si>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</si>
  <si>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</si>
  <si>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</si>
  <si>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</si>
  <si>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</si>
  <si>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</si>
  <si>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</si>
  <si>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</si>
  <si>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</si>
  <si>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ISO 22301 Continuidad del Negocio</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</si>
  <si>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</si>
  <si>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</si>
  <si>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</si>
  <si>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</si>
  <si>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</si>
  <si>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</si>
  <si>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</si>
  <si>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</si>
  <si>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 Ley 87 de 1993
* Decreto 1083 de 2015
* Decreto 1499 de 2017
*Decreto  1093 de 2021</t>
  </si>
  <si>
    <t>Sistema de Control Interno de la ADRES fortalecido</t>
  </si>
  <si>
    <t>Diego Hernando Santacruz Santacruz</t>
  </si>
  <si>
    <t>Lizeth Lamprea Mendez</t>
  </si>
  <si>
    <t>CEGE - Control y Evaluación de la Gestión</t>
  </si>
  <si>
    <t>* Ley 87 de 1993
* Decreto 1083 de 2015 
* Decreto 1499 de 2017
*Decreto  1093 de 2021</t>
  </si>
  <si>
    <t>Plan Anual de Auditorías ejecutado</t>
  </si>
  <si>
    <t>Repositorio de preguntas frecuentes (PQRSD) de Organismos de Control construido por la OCI</t>
  </si>
  <si>
    <t>PLAN INSTITUCIONAL DE ARCHIVOS 2023</t>
  </si>
  <si>
    <t>Plan Nacional de Desarrollo – PND
2018 - 2022</t>
  </si>
  <si>
    <t>Bases Plan Nacional de Desarrollo – PND
2023 - 2026</t>
  </si>
  <si>
    <t>Decreto 1080 de 2015
Decreto 612 de 2018</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</si>
  <si>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</si>
  <si>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</si>
  <si>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</si>
  <si>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</si>
  <si>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</si>
  <si>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</si>
  <si>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</si>
  <si>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Sistema de Gestión de Documentos Electrónicos de Archivo - SGDEA, estructurado</t>
  </si>
  <si>
    <t>Definir las actividades necesarias para estructurar el SGDEA producto del diagnóstico desarrollado</t>
  </si>
  <si>
    <t>Teniendo en cuenta el resultado del diagnóstico del diseño del SGDEA, se deben determinar las actividades y contratación a realizar para conseguir el objetivo</t>
  </si>
  <si>
    <t>Informe de actividades a realizar</t>
  </si>
  <si>
    <t>PLAN ANUAL DE ADQUISICIONES 2023</t>
  </si>
  <si>
    <t>Decreto 612 de 2018</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</si>
  <si>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</si>
  <si>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</si>
  <si>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</si>
  <si>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</si>
  <si>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Diana Milena Hernández Thiriatl</t>
  </si>
  <si>
    <t>PLAN DE PREVISIÓN DE RECURSOS HUMANOS 2023</t>
  </si>
  <si>
    <t>Decreto 1083 de 2015
Ley 909 de 2004
Ley 1960 de 2019</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</si>
  <si>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</si>
  <si>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</si>
  <si>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</si>
  <si>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</si>
  <si>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Alicia Judith Benitez Gomez</t>
  </si>
  <si>
    <t>PLAN ANUAL DE VACANTES 2023</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</si>
  <si>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</si>
  <si>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</si>
  <si>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</si>
  <si>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</si>
  <si>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PLAN ESTRATÉGICO DEL TALENTO HUMANO 2023</t>
  </si>
  <si>
    <t>Ley 909 de 2004, Artículo 15, 17
Decreto 1083 de 2015 (Decreto 612 de 2018) Artículo 2.2.22.3.14</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</si>
  <si>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</si>
  <si>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</si>
  <si>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</si>
  <si>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</si>
  <si>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PLAN DE  INCENTIVOS INSTITUCIONALES 2023</t>
  </si>
  <si>
    <t>Ley 1960 de 2019
Ley 489 de 1998, Artículo 26
Decreto 1083 de 2015, Artículo 2.2.10.1 y siguientes
Decreto 894 de 2017, Artículos 1 y 2
Decreto 1083 de 2015 (Decreto 612 de 2018) Artículo 2.2.22.3.14</t>
  </si>
  <si>
    <t>Funcionarios beneficiados por las actividades enmarcadas en el eje de equilibrio psicosocial</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</si>
  <si>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</si>
  <si>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</si>
  <si>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</si>
  <si>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Funcionarios beneficiados por las actividades enmarcadas en el eje de salud mental</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</si>
  <si>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</si>
  <si>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</si>
  <si>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</si>
  <si>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</si>
  <si>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</si>
  <si>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</si>
  <si>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</si>
  <si>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</si>
  <si>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</si>
  <si>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</si>
  <si>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</si>
  <si>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</si>
  <si>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</si>
  <si>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</si>
  <si>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</si>
  <si>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</si>
  <si>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</si>
  <si>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</si>
  <si>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</si>
  <si>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</si>
  <si>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</si>
  <si>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</si>
  <si>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</si>
  <si>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</si>
  <si>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PLAN ANUAL DE SEGURIDAD Y SALUD EN EL TRABAJO 2023</t>
  </si>
  <si>
    <t>Decreto 1295 de 1994
Ley 1562 de 2012
Decreto 1072 de 2015
Decreto 171 de 2016
Decreto 1083 de 2015 (Decreto 612 de 2018) Artículo 2.2.22.3.14</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</si>
  <si>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</si>
  <si>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</si>
  <si>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</si>
  <si>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</si>
  <si>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</si>
  <si>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</si>
  <si>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</si>
  <si>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</si>
  <si>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</si>
  <si>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</si>
  <si>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</si>
  <si>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</si>
  <si>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</si>
  <si>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PLAN INSTITUCIONAL DE CAPACITACIÓN 2023</t>
  </si>
  <si>
    <t>Ley 1960 de 2019
Ley 1940 de 2018 articulo 18
Ley 909 de 2004, Artículo 15
Decreto 1567 de 1998, Artículos 2 al 12
Decreto 894 de 2017, Artículos 1 y 2
Decreto 1083 de 2015 (Decreto 612 de 2018) Artículo 2.2.22.3.14</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</si>
  <si>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</si>
  <si>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</si>
  <si>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</si>
  <si>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</si>
  <si>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</si>
  <si>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</si>
  <si>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</si>
  <si>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</si>
  <si>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</si>
  <si>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</si>
  <si>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</si>
  <si>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</si>
  <si>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</si>
  <si>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PLAN ESTRATÉGICO DE TECNOLOGÍAS DE LA INFORMACIÓN 2023</t>
  </si>
  <si>
    <t>Plan Nacional de Desarrollo – PND 
2018 - 2022</t>
  </si>
  <si>
    <t>DO1.INI2. Modelo de Operación por Procesos ajustado a partir del diagnóstico del entorno y SIGI</t>
  </si>
  <si>
    <t xml:space="preserve">Procesos de la DGTIC mejorados e implementados </t>
  </si>
  <si>
    <t>Oscar Rodrigo Ramirez Merchan</t>
  </si>
  <si>
    <t>Decreto 620
Plan Nacional de Desarrollo 2018-2022, Pacto por Colombia, Pacto por la equidad
Ley 1955 de 2019, artículo 147
Decreto Único Reglamentario del sector de Tecnologías de la Información y las Comunicaciones 1008 de 2018</t>
  </si>
  <si>
    <t>Segunda fase de Arquitectura Empresarial implementada</t>
  </si>
  <si>
    <t xml:space="preserve">Implementar la segunda fase del proyecto de Arquitectura Empresarial </t>
  </si>
  <si>
    <t>Carlos Sanabria</t>
  </si>
  <si>
    <t>Bodega de datos implementada </t>
  </si>
  <si>
    <t>GM1.INI1. Diseño, revisión, ajuste y optimización de los controles de los procesos de liquidación, reconocimiento y pago de los recursos de la salud</t>
  </si>
  <si>
    <t>PLAN DE SEGURIDAD Y PRIVACIDAD DE LA INFORMACIÓN Y TRATAMIENTO DE RIESGOS 2023</t>
  </si>
  <si>
    <t>NTC ISO 27001: 2013</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</si>
  <si>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</si>
  <si>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</si>
  <si>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</si>
  <si>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</si>
  <si>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</si>
  <si>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Jaime Guillermo Castro Ramírez</t>
  </si>
  <si>
    <t>NTC ISO 31000: 2009</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</si>
  <si>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</si>
  <si>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</si>
  <si>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</si>
  <si>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</si>
  <si>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</si>
  <si>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01/03/20233</t>
  </si>
  <si>
    <t>NTC ISO 22301: 2019</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</si>
  <si>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</si>
  <si>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</si>
  <si>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</si>
  <si>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</si>
  <si>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</si>
  <si>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</si>
  <si>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</si>
  <si>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</si>
  <si>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</si>
  <si>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</si>
  <si>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</si>
  <si>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</si>
  <si>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</si>
  <si>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</si>
  <si>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</si>
  <si>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</si>
  <si>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</si>
  <si>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</si>
  <si>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</si>
  <si>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</si>
  <si>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</si>
  <si>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</si>
  <si>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</si>
  <si>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</si>
  <si>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</si>
  <si>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</si>
  <si>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</si>
  <si>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</si>
  <si>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</si>
  <si>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</si>
  <si>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</si>
  <si>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</si>
  <si>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</si>
  <si>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</si>
  <si>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</si>
  <si>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</si>
  <si>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</si>
  <si>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</si>
  <si>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</si>
  <si>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</si>
  <si>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</si>
  <si>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</si>
  <si>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</si>
  <si>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</si>
  <si>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</si>
  <si>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</si>
  <si>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</si>
  <si>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</si>
  <si>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</si>
  <si>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</si>
  <si>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</si>
  <si>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</si>
  <si>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</si>
  <si>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</si>
  <si>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</si>
  <si>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</si>
  <si>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</si>
  <si>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</si>
  <si>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</si>
  <si>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</si>
  <si>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</si>
  <si>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</si>
  <si>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</si>
  <si>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</si>
  <si>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</si>
  <si>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</si>
  <si>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</si>
  <si>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</si>
  <si>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</si>
  <si>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</si>
  <si>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</si>
  <si>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</si>
  <si>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</si>
  <si>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</si>
  <si>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</si>
  <si>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</si>
  <si>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</si>
  <si>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</si>
  <si>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</si>
  <si>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</si>
  <si>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</si>
  <si>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</si>
  <si>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</si>
  <si>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</si>
  <si>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</si>
  <si>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</si>
  <si>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</si>
  <si>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</si>
  <si>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</si>
  <si>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</si>
  <si>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</si>
  <si>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</si>
  <si>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</si>
  <si>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</si>
  <si>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</si>
  <si>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</si>
  <si>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</si>
  <si>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</si>
  <si>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</si>
  <si>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</si>
  <si>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</si>
  <si>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</si>
  <si>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</si>
  <si>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</si>
  <si>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</si>
  <si>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</si>
  <si>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</si>
  <si>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</si>
  <si>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</si>
  <si>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</si>
  <si>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</si>
  <si>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</si>
  <si>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</si>
  <si>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</si>
  <si>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</si>
  <si>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</si>
  <si>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</si>
  <si>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</si>
  <si>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</si>
  <si>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</si>
  <si>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</si>
  <si>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</si>
  <si>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</si>
  <si>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</si>
  <si>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</si>
  <si>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</si>
  <si>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</si>
  <si>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</si>
  <si>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</si>
  <si>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</si>
  <si>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</si>
  <si>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</si>
  <si>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</si>
  <si>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</si>
  <si>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</si>
  <si>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</si>
  <si>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</si>
  <si>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</si>
  <si>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</si>
  <si>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</si>
  <si>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</si>
  <si>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</si>
  <si>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</si>
  <si>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</si>
  <si>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</si>
  <si>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</si>
  <si>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</si>
  <si>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</si>
  <si>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</si>
  <si>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</si>
  <si>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</si>
  <si>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</si>
  <si>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</si>
  <si>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</si>
  <si>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</si>
  <si>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</si>
  <si>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</si>
  <si>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</si>
  <si>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</si>
  <si>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</si>
  <si>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</si>
  <si>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</si>
  <si>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</si>
  <si>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</si>
  <si>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</si>
  <si>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</si>
  <si>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</si>
  <si>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</si>
  <si>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</si>
  <si>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</si>
  <si>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</si>
  <si>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</si>
  <si>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</si>
  <si>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</si>
  <si>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</si>
  <si>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</si>
  <si>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</si>
  <si>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</si>
  <si>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</si>
  <si>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</si>
  <si>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</si>
  <si>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</si>
  <si>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</si>
  <si>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</si>
  <si>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</si>
  <si>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</si>
  <si>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</si>
  <si>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</si>
  <si>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</si>
  <si>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</si>
  <si>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</si>
  <si>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</si>
  <si>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</si>
  <si>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</si>
  <si>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</si>
  <si>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</si>
  <si>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</si>
  <si>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</si>
  <si>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</si>
  <si>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</si>
  <si>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</si>
  <si>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</si>
  <si>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</si>
  <si>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</si>
  <si>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</si>
  <si>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</si>
  <si>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</si>
  <si>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</si>
  <si>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</si>
  <si>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</si>
  <si>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</si>
  <si>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</si>
  <si>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</si>
  <si>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</si>
  <si>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</si>
  <si>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</si>
  <si>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</si>
  <si>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</si>
  <si>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</si>
  <si>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</si>
  <si>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</si>
  <si>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</si>
  <si>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</si>
  <si>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</si>
  <si>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</si>
  <si>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</si>
  <si>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</si>
  <si>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</si>
  <si>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</si>
  <si>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</si>
  <si>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</si>
  <si>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</si>
  <si>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</si>
  <si>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</si>
  <si>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</si>
  <si>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</si>
  <si>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</si>
  <si>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</si>
  <si>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</si>
  <si>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</si>
  <si>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</si>
  <si>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</si>
  <si>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</si>
  <si>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</si>
  <si>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</si>
  <si>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</si>
  <si>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</si>
  <si>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</si>
  <si>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</si>
  <si>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</si>
  <si>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</si>
  <si>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</si>
  <si>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</si>
  <si>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</si>
  <si>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</si>
  <si>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</si>
  <si>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</si>
  <si>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</si>
  <si>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</si>
  <si>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</si>
  <si>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</si>
  <si>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</si>
  <si>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</si>
  <si>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</si>
  <si>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</si>
  <si>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</si>
  <si>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</si>
  <si>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</si>
  <si>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</si>
  <si>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PLAN ANTICORRUPCIÓN Y DE ATENCIÓN AL CIUDADANO 2023</t>
  </si>
  <si>
    <t>Componentes PAAC</t>
  </si>
  <si>
    <t>Ley 2195 de 2022</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</si>
  <si>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</si>
  <si>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</si>
  <si>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</si>
  <si>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</si>
  <si>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</si>
  <si>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Jaime Castro Ramirez</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</si>
  <si>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</si>
  <si>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</si>
  <si>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</si>
  <si>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</si>
  <si>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Eliana Rodriguez Gomez</t>
  </si>
  <si>
    <t>Mapa de riesgos de corrupción y LAFT actualizado</t>
  </si>
  <si>
    <t>Identificar y actualizar los riesgos de corrupción y LAFT</t>
  </si>
  <si>
    <t>Identificar, analizar, evaluar y valorar los riesgos de corrupción y LAFT del proceso</t>
  </si>
  <si>
    <t>Todas las áreas de la Entidad
Jaime Guillermo Castro Ramirez</t>
  </si>
  <si>
    <t>2. Racionalización de trámites</t>
  </si>
  <si>
    <t xml:space="preserve">Reportes de avance a la estrategia de racionalización de trámites formulada </t>
  </si>
  <si>
    <t>Lina Jimena Ocampo</t>
  </si>
  <si>
    <t>Tramite devolución de aportes optimizado</t>
  </si>
  <si>
    <t>Rocio Puentes</t>
  </si>
  <si>
    <t>Simplificar el trámite de reconocimiento de prestaciones económicas del RC/REE</t>
  </si>
  <si>
    <t>Simplificación del proceso para el trámite que realicen los usuarios del RC/REE para acceder al reconocimiento de prestaciones económicas</t>
  </si>
  <si>
    <t>Tramite  reconocimiento de prestaciones económicas optimizado</t>
  </si>
  <si>
    <t>Yerly Niño</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</si>
  <si>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</si>
  <si>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</si>
  <si>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</si>
  <si>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3. Estrategia de rendición de cuentas</t>
  </si>
  <si>
    <t>Estrategia de rendición de cuentas implementada</t>
  </si>
  <si>
    <t>Fernando Velásquez</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</si>
  <si>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</si>
  <si>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</si>
  <si>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</si>
  <si>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</si>
  <si>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</si>
  <si>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</si>
  <si>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</si>
  <si>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Jaime Guillermo Castro</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</si>
  <si>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</si>
  <si>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</si>
  <si>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</si>
  <si>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</si>
  <si>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Todos</t>
  </si>
  <si>
    <t>Resolución 1519 de 2020 MinTIC</t>
  </si>
  <si>
    <t>Implementar y fomentar el uso de la consulta "Identifica tu giro" en el portal web de la ADRES</t>
  </si>
  <si>
    <t>Consulta habilitada
Documento de estrategia
Evidencias de estrategia implementada</t>
  </si>
  <si>
    <t>Áreas Misionales</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</si>
  <si>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</si>
  <si>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</si>
  <si>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</si>
  <si>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</si>
  <si>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</si>
  <si>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</si>
  <si>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</si>
  <si>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</si>
  <si>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</si>
  <si>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</si>
  <si>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</si>
  <si>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</si>
  <si>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</si>
  <si>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</si>
  <si>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</si>
  <si>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</si>
  <si>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</si>
  <si>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Estrategias de la Gestión del Cambio formuladas e implementadas</t>
  </si>
  <si>
    <t>Alternativas de implementación del Sistema de radicación, control y seguimiento de los  procesos disciplinarios evaluadas</t>
  </si>
  <si>
    <t>Políticas de gestión de la Tecnología de la Entidad actualizadas</t>
  </si>
  <si>
    <t>Realizar el desarrollo de los ajustes al aplicativo para la determinación del deudor  fase I</t>
  </si>
  <si>
    <t>Realizar el desarrollo de los ajustes al aplicativo  para la determinación del deudor fase I</t>
  </si>
  <si>
    <t>Plan para apoyar  la implementación del Sistema de información integral e interoperable del sistema nacional de salud definido</t>
  </si>
  <si>
    <t>N.A</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</si>
  <si>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</si>
  <si>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</si>
  <si>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</si>
  <si>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</si>
  <si>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</si>
  <si>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</si>
  <si>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</si>
  <si>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Edgar Alexander Guerra Sanabria
Lorena Amézquita</t>
  </si>
  <si>
    <t>Claudia Pulido
Jairo Tirado</t>
  </si>
  <si>
    <t>Dirección de Liquidaciones y Garantías
Dirección de Otras Prestaciones</t>
  </si>
  <si>
    <t>Edgar Alexander Guerra Sanabria
Lorena Amézquita
Apoyo DGTIC: Germán Silva y Fábrica BPM</t>
  </si>
  <si>
    <t>Luz Stella Hernandez Ruiz
Lorena Amézquita</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</si>
  <si>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</si>
  <si>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</si>
  <si>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</si>
  <si>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</si>
  <si>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</si>
  <si>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</si>
  <si>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</si>
  <si>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Análisis de los resultados de las  pruebas del Pan de Recuperación de Desastres realizado y mejoras definidas</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</si>
  <si>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</si>
  <si>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</si>
  <si>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</si>
  <si>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</si>
  <si>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</si>
  <si>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</si>
  <si>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</si>
  <si>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</si>
  <si>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</si>
  <si>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</si>
  <si>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</si>
  <si>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</si>
  <si>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</si>
  <si>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</si>
  <si>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</si>
  <si>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</si>
  <si>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</si>
  <si>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</si>
  <si>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</si>
  <si>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</si>
  <si>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</si>
  <si>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</si>
  <si>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Bases Plan Nacional de Desarrollo – PND 2023 - 2027</t>
  </si>
  <si>
    <t>Estrategia de racionalización SUIT 2023
Reportes o Informes de seguimiento</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</si>
  <si>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</si>
  <si>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</si>
  <si>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</si>
  <si>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</si>
  <si>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</si>
  <si>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Johanna Andrea Contreras Valderrama
Luz Stella Hernández Ruíz</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</si>
  <si>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</si>
  <si>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</si>
  <si>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</si>
  <si>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</si>
  <si>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</si>
  <si>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</si>
  <si>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</si>
  <si>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Luz Stella Hernández Ruiz</t>
  </si>
  <si>
    <t>Evaluar y formular el sistema de gestión de continuidad</t>
  </si>
  <si>
    <t>Diagnóstico - Resultados de evaluación 
Documento de gestión de continuidad del negocio</t>
  </si>
  <si>
    <t>Camilo Andres Plazas Veloza</t>
  </si>
  <si>
    <t>Lorena Amezquita
Contratista Persona Jurídica</t>
  </si>
  <si>
    <t>Estrategia de socialización masiva encaminada a optimizar los resultados en el tramite de auditoría de cuentas definida y desarrollada</t>
  </si>
  <si>
    <t>Heidy Parra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</si>
  <si>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</si>
  <si>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</si>
  <si>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</si>
  <si>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Julio Eduardo Rodríguez Alvarado</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</si>
  <si>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</si>
  <si>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</si>
  <si>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</si>
  <si>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</si>
  <si>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</si>
  <si>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</si>
  <si>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</si>
  <si>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</si>
  <si>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</si>
  <si>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</si>
  <si>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</si>
  <si>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</si>
  <si>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</si>
  <si>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</si>
  <si>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</si>
  <si>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</si>
  <si>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</si>
  <si>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</si>
  <si>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</si>
  <si>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Elaborar el anteproyecto de presupuesto de ingresos y gastos, registrar y hacer seguimiento a la ejecución de gastos y a su vez realizar las modificaciones presupuestales necesarias y los informes de gestion.</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</si>
  <si>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</si>
  <si>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</si>
  <si>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</si>
  <si>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</si>
  <si>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</si>
  <si>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</si>
  <si>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</si>
  <si>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</si>
  <si>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</si>
  <si>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</si>
  <si>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</si>
  <si>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</si>
  <si>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</si>
  <si>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</si>
  <si>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 xml:space="preserve">Rodrigo Armando Rincon Gonzalez </t>
  </si>
  <si>
    <t>Actualizar la planeacion estratégica Institucional</t>
  </si>
  <si>
    <t xml:space="preserve">Jaime Castro Ramirez
Norela Briceño Bohorquez
Diana Torres Rodriguez
Daniel Eduardo Cabezas
Lina Ocampo Arias
Fernando Velasquez
Edgar Giovanny Otálora
Diana Fernanda Forero
</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</si>
  <si>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</si>
  <si>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</si>
  <si>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</si>
  <si>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</si>
  <si>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</si>
  <si>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</si>
  <si>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</si>
  <si>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Ministerio de Tecnologías de la Información y las Comunicaciones</t>
  </si>
  <si>
    <t>Metodología del modelo del proyecto de Gobierno y Gestión de Datos formulada</t>
  </si>
  <si>
    <t>Metodología de Gestión de Gobierno de datos</t>
  </si>
  <si>
    <t>Jaime Castro Ramirez
Norela Briceño Bohorquez
Diana Torres Rodriguez
Daniel Eduardo Cabezas
Lina Ocampo Arias
Fernando Velasquez
Edgar Giovanny Otálora
Diana Fernanda Forero</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</si>
  <si>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</si>
  <si>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</si>
  <si>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</si>
  <si>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</si>
  <si>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</si>
  <si>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</si>
  <si>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</si>
  <si>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</si>
  <si>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</si>
  <si>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</si>
  <si>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</si>
  <si>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Bases Plan Nacional de Desarrollo – PND
2023 - 2027</t>
  </si>
  <si>
    <t>Actualizar la estrategia de  racionalización de tramites y realizar el seguimiento a la misma</t>
  </si>
  <si>
    <t xml:space="preserve">Aplicativo de giro directo Fase II -  Recobros, Reclamaciones, Presupuestos Máximos, FOSFEC y Compra de Cartera mplementado en producción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</si>
</sst>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0">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b/>
      <sz val="12"/>
      <name val="Arial Narrow"/>
      <family val="2"/>
    </font>
    <font>
      <sz val="11"/>
      <color rgb="FF000000"/>
      <name val="Arial"/>
      <family val="2"/>
    </font>
    <font>
      <b/>
      <sz val="10"/>
      <color theme="1"/>
      <name val="Arial"/>
      <family val="2"/>
    </font>
    <font>
      <sz val="11"/>
      <color rgb="FFFF0000"/>
      <name val="Calibri"/>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rgb="FF4D5156"/>
      <name val="Arial"/>
      <family val="2"/>
    </font>
    <font>
      <b/>
      <sz val="11"/>
      <color rgb="FF5F6368"/>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ont>
  </fonts>
  <fills count="17">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
      <patternFill patternType="solid">
        <fgColor rgb="FF92D050"/>
        <bgColor indexed="64"/>
      </patternFill>
    </fill>
  </fills>
  <borders count="7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s>
  <cellStyleXfs count="8">
    <xf numFmtId="0" fontId="0" fillId="0" borderId="0"/>
    <xf numFmtId="0" fontId="6" fillId="0" borderId="10"/>
    <xf numFmtId="0" fontId="25" fillId="0" borderId="10"/>
    <xf numFmtId="0" fontId="14" fillId="0" borderId="10"/>
    <xf numFmtId="0" fontId="25" fillId="0" borderId="10"/>
    <xf numFmtId="0" fontId="4" fillId="0" borderId="10"/>
    <xf numFmtId="9" fontId="39" fillId="0" borderId="0" applyFont="0" applyFill="0" applyBorder="0" applyAlignment="0" applyProtection="0"/>
    <xf numFmtId="0" fontId="3" fillId="0" borderId="10"/>
  </cellStyleXfs>
  <cellXfs count="452">
    <xf numFmtId="0" fontId="0" fillId="0" borderId="0" xfId="0"/>
    <xf numFmtId="0" fontId="7" fillId="0" borderId="0" xfId="0" applyFont="1" applyAlignment="1">
      <alignment vertical="center"/>
    </xf>
    <xf numFmtId="0" fontId="9" fillId="0" borderId="4" xfId="0" applyFont="1" applyBorder="1" applyAlignment="1">
      <alignment horizontal="left" vertical="center"/>
    </xf>
    <xf numFmtId="0" fontId="9" fillId="0" borderId="4" xfId="0" applyFont="1" applyBorder="1" applyAlignment="1">
      <alignment horizontal="center" vertical="center"/>
    </xf>
    <xf numFmtId="14" fontId="9" fillId="0" borderId="4" xfId="0" applyNumberFormat="1" applyFont="1" applyBorder="1" applyAlignment="1">
      <alignment horizontal="center" vertical="center"/>
    </xf>
    <xf numFmtId="0" fontId="10" fillId="2"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right" vertical="center" wrapText="1"/>
    </xf>
    <xf numFmtId="0" fontId="7" fillId="0" borderId="0" xfId="0" applyFont="1" applyAlignment="1">
      <alignment horizontal="left" vertical="center" wrapText="1"/>
    </xf>
    <xf numFmtId="14" fontId="7" fillId="0" borderId="4" xfId="0" applyNumberFormat="1" applyFont="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top" wrapText="1"/>
    </xf>
    <xf numFmtId="14"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top" wrapText="1"/>
    </xf>
    <xf numFmtId="0" fontId="7" fillId="0" borderId="0" xfId="0" applyFont="1" applyAlignment="1">
      <alignment wrapText="1"/>
    </xf>
    <xf numFmtId="0" fontId="7" fillId="0" borderId="0" xfId="0" applyFont="1"/>
    <xf numFmtId="0" fontId="12" fillId="0" borderId="4" xfId="0" applyFont="1" applyBorder="1" applyAlignment="1">
      <alignment horizontal="left" vertical="center" wrapText="1"/>
    </xf>
    <xf numFmtId="0" fontId="7" fillId="0" borderId="0" xfId="0" applyFont="1" applyAlignment="1">
      <alignment vertical="center" wrapText="1"/>
    </xf>
    <xf numFmtId="0" fontId="13" fillId="0" borderId="4" xfId="0" applyFont="1" applyBorder="1" applyAlignment="1">
      <alignment horizontal="center" vertical="center" textRotation="90" wrapText="1"/>
    </xf>
    <xf numFmtId="0" fontId="13" fillId="5" borderId="10" xfId="0" applyFont="1" applyFill="1" applyBorder="1" applyAlignment="1">
      <alignment horizontal="center" vertical="center" wrapText="1"/>
    </xf>
    <xf numFmtId="0" fontId="14" fillId="0" borderId="0" xfId="0" applyFont="1" applyAlignment="1">
      <alignment vertical="center" wrapText="1"/>
    </xf>
    <xf numFmtId="0" fontId="7" fillId="6" borderId="0" xfId="0" applyFont="1" applyFill="1" applyAlignment="1">
      <alignment vertical="center" wrapText="1"/>
    </xf>
    <xf numFmtId="0" fontId="7" fillId="0" borderId="4" xfId="0" applyFont="1" applyBorder="1" applyAlignment="1" applyProtection="1">
      <alignment horizontal="left" vertical="center" wrapText="1"/>
      <protection hidden="1"/>
    </xf>
    <xf numFmtId="0" fontId="0" fillId="0" borderId="0" xfId="0" applyAlignment="1">
      <alignment horizontal="left"/>
    </xf>
    <xf numFmtId="0" fontId="17" fillId="0" borderId="0" xfId="0" applyFont="1"/>
    <xf numFmtId="14" fontId="11" fillId="3" borderId="13" xfId="0" applyNumberFormat="1"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14" fontId="11" fillId="3" borderId="14" xfId="0" applyNumberFormat="1" applyFont="1" applyFill="1" applyBorder="1" applyAlignment="1">
      <alignment horizontal="center" vertical="center" wrapText="1"/>
    </xf>
    <xf numFmtId="0" fontId="13" fillId="5" borderId="10" xfId="0" applyFont="1" applyFill="1" applyBorder="1" applyAlignment="1">
      <alignment horizontal="left" vertical="center"/>
    </xf>
    <xf numFmtId="0" fontId="14" fillId="0" borderId="0" xfId="0" applyFont="1"/>
    <xf numFmtId="0" fontId="11" fillId="7" borderId="0" xfId="0" applyFont="1" applyFill="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left" vertical="top"/>
    </xf>
    <xf numFmtId="0" fontId="20" fillId="8" borderId="0" xfId="0" applyFont="1" applyFill="1" applyAlignment="1">
      <alignment horizontal="center" vertical="center" wrapText="1"/>
    </xf>
    <xf numFmtId="0" fontId="7" fillId="0" borderId="10" xfId="0" applyFont="1" applyBorder="1" applyAlignment="1">
      <alignment vertical="center"/>
    </xf>
    <xf numFmtId="0" fontId="13" fillId="5" borderId="0" xfId="0" applyFont="1" applyFill="1" applyAlignment="1">
      <alignment horizontal="left" vertical="center"/>
    </xf>
    <xf numFmtId="0" fontId="0" fillId="0" borderId="0" xfId="0" applyAlignment="1">
      <alignment wrapText="1"/>
    </xf>
    <xf numFmtId="0" fontId="21" fillId="0" borderId="0" xfId="0" applyFont="1" applyAlignment="1">
      <alignment wrapText="1"/>
    </xf>
    <xf numFmtId="0" fontId="8" fillId="0" borderId="16" xfId="0" applyFont="1" applyBorder="1"/>
    <xf numFmtId="0" fontId="7" fillId="0" borderId="16" xfId="0" applyFont="1" applyBorder="1" applyAlignment="1">
      <alignment vertical="center"/>
    </xf>
    <xf numFmtId="0" fontId="9" fillId="0" borderId="16" xfId="0" applyFont="1" applyBorder="1" applyAlignment="1">
      <alignment horizontal="left" vertical="center"/>
    </xf>
    <xf numFmtId="0" fontId="9" fillId="0" borderId="18" xfId="0" applyFont="1" applyBorder="1" applyAlignment="1">
      <alignment horizontal="center" vertical="center" wrapText="1"/>
    </xf>
    <xf numFmtId="0" fontId="7" fillId="0" borderId="18" xfId="0" applyFont="1" applyBorder="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center" vertical="center"/>
    </xf>
    <xf numFmtId="0" fontId="8" fillId="0" borderId="23" xfId="0" applyFont="1" applyBorder="1"/>
    <xf numFmtId="0" fontId="7" fillId="0" borderId="23" xfId="0"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center" vertical="center"/>
    </xf>
    <xf numFmtId="0" fontId="6" fillId="0" borderId="10" xfId="1"/>
    <xf numFmtId="0" fontId="19" fillId="0" borderId="10" xfId="1" applyFont="1"/>
    <xf numFmtId="0" fontId="0" fillId="0" borderId="0" xfId="0" applyProtection="1">
      <protection locked="0"/>
    </xf>
    <xf numFmtId="0" fontId="19" fillId="9" borderId="16" xfId="0" applyFont="1" applyFill="1" applyBorder="1" applyProtection="1">
      <protection locked="0"/>
    </xf>
    <xf numFmtId="0" fontId="0" fillId="0" borderId="16" xfId="0" applyBorder="1" applyProtection="1">
      <protection locked="0"/>
    </xf>
    <xf numFmtId="0" fontId="19" fillId="10" borderId="10" xfId="1" applyFont="1" applyFill="1"/>
    <xf numFmtId="0" fontId="6" fillId="10" borderId="10" xfId="1" applyFill="1"/>
    <xf numFmtId="0" fontId="14" fillId="0" borderId="0" xfId="0" applyFont="1" applyAlignment="1">
      <alignment horizontal="left"/>
    </xf>
    <xf numFmtId="0" fontId="12" fillId="2" borderId="11" xfId="0" applyFont="1" applyFill="1" applyBorder="1" applyAlignment="1">
      <alignment horizontal="center" vertical="center" wrapText="1"/>
    </xf>
    <xf numFmtId="0" fontId="12" fillId="0" borderId="4" xfId="0" applyFont="1" applyBorder="1" applyAlignment="1">
      <alignment horizontal="left" vertical="top"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1" fillId="3" borderId="35" xfId="0" applyFont="1" applyFill="1" applyBorder="1" applyAlignment="1">
      <alignment horizontal="center" vertical="center" wrapText="1"/>
    </xf>
    <xf numFmtId="0" fontId="8" fillId="0" borderId="36" xfId="0" applyFont="1" applyBorder="1"/>
    <xf numFmtId="0" fontId="11" fillId="3" borderId="37" xfId="0" applyFont="1" applyFill="1" applyBorder="1" applyAlignment="1">
      <alignment horizontal="center" vertical="center" wrapText="1"/>
    </xf>
    <xf numFmtId="0" fontId="12" fillId="0" borderId="38" xfId="0" applyFont="1" applyBorder="1" applyAlignment="1">
      <alignment horizontal="left" vertical="center" wrapText="1"/>
    </xf>
    <xf numFmtId="0" fontId="9" fillId="0" borderId="21" xfId="0" applyFont="1" applyBorder="1" applyAlignment="1">
      <alignment horizontal="center" vertical="center"/>
    </xf>
    <xf numFmtId="14" fontId="16"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19" fillId="0" borderId="10"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top" wrapText="1"/>
    </xf>
    <xf numFmtId="0" fontId="0" fillId="0" borderId="0" xfId="0" applyAlignment="1">
      <alignment horizontal="center"/>
    </xf>
    <xf numFmtId="0" fontId="7" fillId="0" borderId="10" xfId="2" applyFont="1" applyAlignment="1">
      <alignment vertical="center"/>
    </xf>
    <xf numFmtId="0" fontId="7" fillId="0" borderId="10" xfId="2" applyFont="1" applyAlignment="1">
      <alignment vertical="center" wrapText="1"/>
    </xf>
    <xf numFmtId="0" fontId="7" fillId="0" borderId="10" xfId="2" applyFont="1" applyAlignment="1">
      <alignment horizontal="center" vertical="center"/>
    </xf>
    <xf numFmtId="0" fontId="25" fillId="0" borderId="10" xfId="2"/>
    <xf numFmtId="0" fontId="9" fillId="0" borderId="18" xfId="2" applyFont="1" applyBorder="1" applyAlignment="1">
      <alignment horizontal="center" vertical="center" wrapText="1"/>
    </xf>
    <xf numFmtId="0" fontId="9" fillId="0" borderId="18" xfId="2" applyFont="1" applyBorder="1" applyAlignment="1">
      <alignment horizontal="left" vertical="center"/>
    </xf>
    <xf numFmtId="0" fontId="7" fillId="0" borderId="18" xfId="2" applyFont="1" applyBorder="1" applyAlignment="1">
      <alignment vertical="center"/>
    </xf>
    <xf numFmtId="0" fontId="9" fillId="0" borderId="19" xfId="2" applyFont="1" applyBorder="1" applyAlignment="1">
      <alignment horizontal="center" vertical="center"/>
    </xf>
    <xf numFmtId="0" fontId="8" fillId="0" borderId="16" xfId="2" applyFont="1" applyBorder="1"/>
    <xf numFmtId="0" fontId="9" fillId="0" borderId="16" xfId="2" applyFont="1" applyBorder="1" applyAlignment="1">
      <alignment horizontal="left" vertical="center"/>
    </xf>
    <xf numFmtId="0" fontId="7" fillId="0" borderId="16" xfId="2" applyFont="1" applyBorder="1" applyAlignment="1">
      <alignment vertical="center"/>
    </xf>
    <xf numFmtId="0" fontId="9" fillId="0" borderId="21" xfId="2" applyFont="1" applyBorder="1" applyAlignment="1">
      <alignment horizontal="center" vertical="center"/>
    </xf>
    <xf numFmtId="14" fontId="16" fillId="0" borderId="21" xfId="2" applyNumberFormat="1" applyFont="1" applyBorder="1" applyAlignment="1">
      <alignment horizontal="center" vertical="center"/>
    </xf>
    <xf numFmtId="0" fontId="8" fillId="0" borderId="23" xfId="2" applyFont="1" applyBorder="1"/>
    <xf numFmtId="0" fontId="9" fillId="0" borderId="23" xfId="2" applyFont="1" applyBorder="1" applyAlignment="1">
      <alignment horizontal="left" vertical="center"/>
    </xf>
    <xf numFmtId="0" fontId="7" fillId="0" borderId="23" xfId="2" applyFont="1" applyBorder="1" applyAlignment="1">
      <alignment vertical="center"/>
    </xf>
    <xf numFmtId="0" fontId="9" fillId="0" borderId="24" xfId="2" applyFont="1" applyBorder="1" applyAlignment="1">
      <alignment horizontal="center" vertical="center"/>
    </xf>
    <xf numFmtId="0" fontId="10" fillId="2" borderId="10" xfId="2" applyFont="1" applyFill="1" applyAlignment="1">
      <alignment horizontal="center" vertical="center" wrapText="1"/>
    </xf>
    <xf numFmtId="0" fontId="11" fillId="3" borderId="13" xfId="2" applyFont="1" applyFill="1" applyBorder="1" applyAlignment="1">
      <alignment horizontal="center" vertical="center" wrapText="1"/>
    </xf>
    <xf numFmtId="0" fontId="11" fillId="3" borderId="13" xfId="2" applyFont="1" applyFill="1" applyBorder="1" applyAlignment="1" applyProtection="1">
      <alignment horizontal="center" vertical="center" wrapText="1"/>
      <protection hidden="1"/>
    </xf>
    <xf numFmtId="14" fontId="11" fillId="3" borderId="13" xfId="2" applyNumberFormat="1" applyFont="1" applyFill="1" applyBorder="1" applyAlignment="1">
      <alignment horizontal="center" vertical="center" wrapText="1"/>
    </xf>
    <xf numFmtId="0" fontId="10" fillId="4" borderId="10" xfId="2" applyFont="1" applyFill="1" applyAlignment="1">
      <alignment horizontal="center" vertical="center" wrapText="1"/>
    </xf>
    <xf numFmtId="0" fontId="11" fillId="3" borderId="15" xfId="2" applyFont="1" applyFill="1" applyBorder="1" applyAlignment="1">
      <alignment horizontal="center" vertical="center" wrapText="1"/>
    </xf>
    <xf numFmtId="0" fontId="11" fillId="3" borderId="14" xfId="2" applyFont="1" applyFill="1" applyBorder="1" applyAlignment="1" applyProtection="1">
      <alignment horizontal="center" vertical="center" wrapText="1"/>
      <protection hidden="1"/>
    </xf>
    <xf numFmtId="0" fontId="11" fillId="7" borderId="10" xfId="2" applyFont="1" applyFill="1" applyAlignment="1">
      <alignment horizontal="center" vertical="center" wrapText="1"/>
    </xf>
    <xf numFmtId="0" fontId="20" fillId="8" borderId="10" xfId="2" applyFont="1" applyFill="1" applyAlignment="1">
      <alignment horizontal="center" vertical="center" wrapText="1"/>
    </xf>
    <xf numFmtId="14" fontId="11" fillId="3" borderId="14" xfId="2" applyNumberFormat="1" applyFont="1" applyFill="1" applyBorder="1" applyAlignment="1">
      <alignment horizontal="center" vertical="center" wrapText="1"/>
    </xf>
    <xf numFmtId="0" fontId="7" fillId="0" borderId="4" xfId="2" applyFont="1" applyBorder="1" applyAlignment="1">
      <alignment horizontal="left" vertical="center" wrapText="1"/>
    </xf>
    <xf numFmtId="0" fontId="7" fillId="0" borderId="4" xfId="2" applyFont="1" applyBorder="1" applyAlignment="1" applyProtection="1">
      <alignment horizontal="left" vertical="center" wrapText="1"/>
      <protection hidden="1"/>
    </xf>
    <xf numFmtId="0" fontId="33" fillId="0" borderId="4" xfId="2" applyFont="1" applyBorder="1" applyAlignment="1">
      <alignment horizontal="left" vertical="center" wrapText="1"/>
    </xf>
    <xf numFmtId="0" fontId="7" fillId="0" borderId="4" xfId="2" applyFont="1" applyBorder="1" applyAlignment="1">
      <alignment horizontal="center" vertical="center" wrapText="1"/>
    </xf>
    <xf numFmtId="14" fontId="7" fillId="0" borderId="4" xfId="2" applyNumberFormat="1" applyFont="1" applyBorder="1" applyAlignment="1">
      <alignment horizontal="right" vertical="center" wrapText="1"/>
    </xf>
    <xf numFmtId="0" fontId="7" fillId="0" borderId="10" xfId="2" applyFont="1" applyAlignment="1">
      <alignment horizontal="left" vertical="center" wrapText="1"/>
    </xf>
    <xf numFmtId="0" fontId="34" fillId="0" borderId="10" xfId="2" applyFont="1" applyAlignment="1">
      <alignment horizontal="justify" vertical="center" wrapText="1" readingOrder="1"/>
    </xf>
    <xf numFmtId="0" fontId="7" fillId="0" borderId="4" xfId="2" applyFont="1" applyBorder="1" applyAlignment="1">
      <alignment horizontal="left" vertical="center"/>
    </xf>
    <xf numFmtId="14" fontId="7" fillId="0" borderId="4" xfId="2" applyNumberFormat="1" applyFont="1" applyBorder="1" applyAlignment="1">
      <alignment horizontal="center" vertical="center" wrapText="1"/>
    </xf>
    <xf numFmtId="9" fontId="7" fillId="0" borderId="4" xfId="2" applyNumberFormat="1" applyFont="1" applyBorder="1" applyAlignment="1">
      <alignment horizontal="center" vertical="center" wrapText="1"/>
    </xf>
    <xf numFmtId="14" fontId="7" fillId="0" borderId="4" xfId="2" applyNumberFormat="1" applyFont="1" applyBorder="1" applyAlignment="1">
      <alignment vertical="center" wrapText="1"/>
    </xf>
    <xf numFmtId="0" fontId="7" fillId="0" borderId="4" xfId="2" applyFont="1" applyBorder="1" applyAlignment="1">
      <alignment horizontal="center" vertical="center"/>
    </xf>
    <xf numFmtId="14" fontId="25" fillId="0" borderId="4" xfId="2" applyNumberFormat="1" applyBorder="1" applyAlignment="1">
      <alignment horizontal="left" vertical="center" wrapText="1"/>
    </xf>
    <xf numFmtId="0" fontId="7" fillId="0" borderId="4" xfId="2" applyFont="1" applyBorder="1" applyAlignment="1">
      <alignment vertical="center"/>
    </xf>
    <xf numFmtId="0" fontId="7" fillId="0" borderId="4" xfId="2" applyFont="1" applyBorder="1" applyAlignment="1">
      <alignment horizontal="left" vertical="top"/>
    </xf>
    <xf numFmtId="0" fontId="7" fillId="0" borderId="4" xfId="2" applyFont="1" applyBorder="1" applyAlignment="1">
      <alignment horizontal="left" vertical="top" wrapText="1"/>
    </xf>
    <xf numFmtId="0" fontId="7" fillId="0" borderId="4" xfId="2" applyFont="1" applyBorder="1" applyAlignment="1">
      <alignment vertical="center" wrapText="1"/>
    </xf>
    <xf numFmtId="0" fontId="7" fillId="0" borderId="4" xfId="2" applyFont="1" applyBorder="1" applyAlignment="1">
      <alignment horizontal="center" vertical="top" wrapText="1"/>
    </xf>
    <xf numFmtId="9" fontId="7" fillId="0" borderId="4" xfId="2" applyNumberFormat="1" applyFont="1" applyBorder="1" applyAlignment="1">
      <alignment horizontal="center" vertical="top" wrapText="1"/>
    </xf>
    <xf numFmtId="0" fontId="25" fillId="0" borderId="10" xfId="2" applyAlignment="1">
      <alignment wrapText="1"/>
    </xf>
    <xf numFmtId="0" fontId="25" fillId="0" borderId="10" xfId="2" applyAlignment="1">
      <alignment horizontal="center"/>
    </xf>
    <xf numFmtId="0" fontId="24" fillId="0" borderId="4" xfId="2" applyFont="1" applyBorder="1" applyAlignment="1">
      <alignment horizontal="left" vertical="center" wrapText="1"/>
    </xf>
    <xf numFmtId="0" fontId="7" fillId="11" borderId="4" xfId="2" applyFont="1" applyFill="1" applyBorder="1" applyAlignment="1">
      <alignment horizontal="left" vertical="center" wrapText="1"/>
    </xf>
    <xf numFmtId="14" fontId="24" fillId="0" borderId="4" xfId="2" applyNumberFormat="1" applyFont="1" applyBorder="1" applyAlignment="1">
      <alignment horizontal="center" vertical="center" wrapText="1"/>
    </xf>
    <xf numFmtId="0" fontId="7" fillId="11" borderId="10" xfId="2" applyFont="1" applyFill="1" applyAlignment="1">
      <alignment vertical="center"/>
    </xf>
    <xf numFmtId="0" fontId="7" fillId="11" borderId="4" xfId="2" applyFont="1" applyFill="1" applyBorder="1" applyAlignment="1" applyProtection="1">
      <alignment horizontal="left" vertical="center" wrapText="1"/>
      <protection hidden="1"/>
    </xf>
    <xf numFmtId="0" fontId="7" fillId="11" borderId="4" xfId="3" applyFont="1" applyFill="1" applyBorder="1" applyAlignment="1">
      <alignment horizontal="center" vertical="center" wrapText="1"/>
    </xf>
    <xf numFmtId="0" fontId="7" fillId="11" borderId="4" xfId="3" applyFont="1" applyFill="1" applyBorder="1" applyAlignment="1">
      <alignment horizontal="left" vertical="center" wrapText="1"/>
    </xf>
    <xf numFmtId="0" fontId="5" fillId="11" borderId="16" xfId="2" applyFont="1" applyFill="1" applyBorder="1" applyAlignment="1">
      <alignment horizontal="left" vertical="center" wrapText="1"/>
    </xf>
    <xf numFmtId="0" fontId="37" fillId="11" borderId="12" xfId="2" applyFont="1" applyFill="1" applyBorder="1" applyAlignment="1">
      <alignment horizontal="left" vertical="center" wrapText="1"/>
    </xf>
    <xf numFmtId="0" fontId="5" fillId="11" borderId="16" xfId="2" applyFont="1" applyFill="1" applyBorder="1" applyAlignment="1">
      <alignment horizontal="justify" vertical="center" wrapText="1"/>
    </xf>
    <xf numFmtId="0" fontId="5" fillId="11" borderId="4" xfId="3" applyFont="1" applyFill="1" applyBorder="1" applyAlignment="1">
      <alignment horizontal="center" vertical="center" wrapText="1"/>
    </xf>
    <xf numFmtId="0" fontId="5" fillId="11" borderId="4" xfId="2" applyFont="1" applyFill="1" applyBorder="1" applyAlignment="1">
      <alignment horizontal="left" vertical="center" wrapText="1"/>
    </xf>
    <xf numFmtId="14" fontId="5" fillId="11" borderId="4" xfId="3" applyNumberFormat="1" applyFont="1" applyFill="1" applyBorder="1" applyAlignment="1">
      <alignment horizontal="center" vertical="center" wrapText="1"/>
    </xf>
    <xf numFmtId="0" fontId="5" fillId="11" borderId="4" xfId="3" applyFont="1" applyFill="1" applyBorder="1" applyAlignment="1">
      <alignment horizontal="left" vertical="center" wrapText="1"/>
    </xf>
    <xf numFmtId="0" fontId="7" fillId="11" borderId="10" xfId="2" applyFont="1" applyFill="1" applyAlignment="1">
      <alignment horizontal="left" vertical="center" wrapText="1"/>
    </xf>
    <xf numFmtId="0" fontId="25" fillId="11" borderId="10" xfId="2" applyFill="1"/>
    <xf numFmtId="0" fontId="7" fillId="0" borderId="11" xfId="2" applyFont="1" applyBorder="1" applyAlignment="1">
      <alignment horizontal="center" vertical="center" wrapText="1"/>
    </xf>
    <xf numFmtId="0" fontId="7" fillId="0" borderId="16" xfId="2" applyFont="1" applyBorder="1" applyAlignment="1">
      <alignment vertical="center" wrapText="1"/>
    </xf>
    <xf numFmtId="0" fontId="7" fillId="0" borderId="12" xfId="2" applyFont="1" applyBorder="1" applyAlignment="1">
      <alignment vertical="center" wrapText="1"/>
    </xf>
    <xf numFmtId="0" fontId="24" fillId="11" borderId="4" xfId="2" applyFont="1" applyFill="1" applyBorder="1" applyAlignment="1">
      <alignment horizontal="left" vertical="center" wrapText="1"/>
    </xf>
    <xf numFmtId="0" fontId="7" fillId="0" borderId="4" xfId="3" applyFont="1" applyBorder="1" applyAlignment="1">
      <alignment horizontal="center" vertical="center" wrapText="1"/>
    </xf>
    <xf numFmtId="14" fontId="24" fillId="11" borderId="4" xfId="2" applyNumberFormat="1" applyFont="1" applyFill="1" applyBorder="1" applyAlignment="1">
      <alignment horizontal="center" vertical="center" wrapText="1"/>
    </xf>
    <xf numFmtId="0" fontId="7" fillId="0" borderId="10" xfId="4" applyFont="1" applyAlignment="1">
      <alignment vertical="center"/>
    </xf>
    <xf numFmtId="0" fontId="7" fillId="0" borderId="10" xfId="4" applyFont="1" applyAlignment="1">
      <alignment horizontal="center" vertical="center"/>
    </xf>
    <xf numFmtId="0" fontId="25" fillId="0" borderId="10" xfId="4"/>
    <xf numFmtId="0" fontId="9" fillId="0" borderId="18" xfId="4" applyFont="1" applyBorder="1" applyAlignment="1">
      <alignment horizontal="center" vertical="center" wrapText="1"/>
    </xf>
    <xf numFmtId="0" fontId="9" fillId="0" borderId="18" xfId="4" applyFont="1" applyBorder="1" applyAlignment="1">
      <alignment horizontal="left" vertical="center"/>
    </xf>
    <xf numFmtId="0" fontId="7" fillId="0" borderId="18" xfId="4" applyFont="1" applyBorder="1" applyAlignment="1">
      <alignment vertical="center"/>
    </xf>
    <xf numFmtId="0" fontId="9" fillId="0" borderId="19" xfId="4" applyFont="1" applyBorder="1" applyAlignment="1">
      <alignment horizontal="center" vertical="center"/>
    </xf>
    <xf numFmtId="0" fontId="8" fillId="0" borderId="16" xfId="4" applyFont="1" applyBorder="1"/>
    <xf numFmtId="0" fontId="9" fillId="0" borderId="16" xfId="4" applyFont="1" applyBorder="1" applyAlignment="1">
      <alignment horizontal="left" vertical="center"/>
    </xf>
    <xf numFmtId="0" fontId="7" fillId="0" borderId="16" xfId="4" applyFont="1" applyBorder="1" applyAlignment="1">
      <alignment vertical="center"/>
    </xf>
    <xf numFmtId="0" fontId="9" fillId="0" borderId="21" xfId="4" applyFont="1" applyBorder="1" applyAlignment="1">
      <alignment horizontal="center" vertical="center"/>
    </xf>
    <xf numFmtId="14" fontId="16" fillId="0" borderId="21" xfId="4" applyNumberFormat="1" applyFont="1" applyBorder="1" applyAlignment="1">
      <alignment horizontal="center" vertical="center"/>
    </xf>
    <xf numFmtId="0" fontId="8" fillId="0" borderId="23" xfId="4" applyFont="1" applyBorder="1"/>
    <xf numFmtId="0" fontId="9" fillId="0" borderId="23" xfId="4" applyFont="1" applyBorder="1" applyAlignment="1">
      <alignment horizontal="left" vertical="center"/>
    </xf>
    <xf numFmtId="0" fontId="7" fillId="0" borderId="23" xfId="4" applyFont="1" applyBorder="1" applyAlignment="1">
      <alignment vertical="center"/>
    </xf>
    <xf numFmtId="0" fontId="9" fillId="0" borderId="24" xfId="4" applyFont="1" applyBorder="1" applyAlignment="1">
      <alignment horizontal="center" vertical="center"/>
    </xf>
    <xf numFmtId="0" fontId="10" fillId="2" borderId="10" xfId="4" applyFont="1" applyFill="1" applyAlignment="1">
      <alignment horizontal="center" vertical="center" wrapText="1"/>
    </xf>
    <xf numFmtId="0" fontId="11" fillId="3" borderId="13" xfId="4" applyFont="1" applyFill="1" applyBorder="1" applyAlignment="1">
      <alignment horizontal="center" vertical="center" wrapText="1"/>
    </xf>
    <xf numFmtId="0" fontId="11" fillId="3" borderId="13" xfId="4" applyFont="1" applyFill="1" applyBorder="1" applyAlignment="1" applyProtection="1">
      <alignment horizontal="center" vertical="center" wrapText="1"/>
      <protection hidden="1"/>
    </xf>
    <xf numFmtId="14" fontId="11" fillId="3" borderId="13" xfId="4" applyNumberFormat="1" applyFont="1" applyFill="1" applyBorder="1" applyAlignment="1">
      <alignment horizontal="center" vertical="center" wrapText="1"/>
    </xf>
    <xf numFmtId="0" fontId="10" fillId="4" borderId="10" xfId="4" applyFont="1" applyFill="1" applyAlignment="1">
      <alignment horizontal="center" vertical="center" wrapText="1"/>
    </xf>
    <xf numFmtId="0" fontId="11" fillId="3" borderId="15" xfId="4" applyFont="1" applyFill="1" applyBorder="1" applyAlignment="1">
      <alignment horizontal="center" vertical="center" wrapText="1"/>
    </xf>
    <xf numFmtId="0" fontId="11" fillId="3" borderId="14" xfId="4" applyFont="1" applyFill="1" applyBorder="1" applyAlignment="1" applyProtection="1">
      <alignment horizontal="center" vertical="center" wrapText="1"/>
      <protection hidden="1"/>
    </xf>
    <xf numFmtId="0" fontId="11" fillId="7" borderId="10" xfId="4" applyFont="1" applyFill="1" applyAlignment="1">
      <alignment horizontal="center" vertical="center" wrapText="1"/>
    </xf>
    <xf numFmtId="0" fontId="20" fillId="8" borderId="10" xfId="4" applyFont="1" applyFill="1" applyAlignment="1">
      <alignment horizontal="center" vertical="center" wrapText="1"/>
    </xf>
    <xf numFmtId="14" fontId="11" fillId="3" borderId="14" xfId="4" applyNumberFormat="1" applyFont="1" applyFill="1" applyBorder="1" applyAlignment="1">
      <alignment horizontal="center" vertical="center" wrapText="1"/>
    </xf>
    <xf numFmtId="0" fontId="7" fillId="0" borderId="4" xfId="4" applyFont="1" applyBorder="1" applyAlignment="1">
      <alignment horizontal="center" vertical="center" wrapText="1"/>
    </xf>
    <xf numFmtId="0" fontId="7" fillId="0" borderId="4" xfId="4" applyFont="1" applyBorder="1" applyAlignment="1">
      <alignment vertical="center" wrapText="1"/>
    </xf>
    <xf numFmtId="0" fontId="7" fillId="0" borderId="11" xfId="4" applyFont="1" applyBorder="1" applyAlignment="1">
      <alignment horizontal="center" vertical="center" wrapText="1"/>
    </xf>
    <xf numFmtId="0" fontId="24" fillId="0" borderId="4" xfId="4" applyFont="1" applyBorder="1" applyAlignment="1">
      <alignment horizontal="left" vertical="center" wrapText="1"/>
    </xf>
    <xf numFmtId="0" fontId="7" fillId="0" borderId="12" xfId="4" applyFont="1" applyBorder="1" applyAlignment="1">
      <alignment vertical="center" wrapText="1"/>
    </xf>
    <xf numFmtId="0" fontId="24" fillId="0" borderId="4" xfId="4" applyFont="1" applyBorder="1" applyAlignment="1">
      <alignment horizontal="center" vertical="center" wrapText="1"/>
    </xf>
    <xf numFmtId="0" fontId="7" fillId="0" borderId="4" xfId="4" applyFont="1" applyBorder="1" applyAlignment="1">
      <alignment horizontal="left" vertical="center" wrapText="1"/>
    </xf>
    <xf numFmtId="0" fontId="7" fillId="0" borderId="10" xfId="4" applyFont="1" applyAlignment="1">
      <alignment horizontal="left" vertical="center" wrapText="1"/>
    </xf>
    <xf numFmtId="0" fontId="7" fillId="0" borderId="4" xfId="4" applyFont="1" applyBorder="1" applyAlignment="1" applyProtection="1">
      <alignment horizontal="left" vertical="center" wrapText="1"/>
      <protection hidden="1"/>
    </xf>
    <xf numFmtId="0" fontId="7" fillId="0" borderId="4" xfId="4" applyFont="1" applyBorder="1" applyAlignment="1">
      <alignment horizontal="left" vertical="center"/>
    </xf>
    <xf numFmtId="14" fontId="7" fillId="0" borderId="4" xfId="4" applyNumberFormat="1" applyFont="1" applyBorder="1" applyAlignment="1">
      <alignment horizontal="right" vertical="center" wrapText="1"/>
    </xf>
    <xf numFmtId="9" fontId="7" fillId="0" borderId="4" xfId="4" applyNumberFormat="1" applyFont="1" applyBorder="1" applyAlignment="1">
      <alignment horizontal="center" vertical="center" wrapText="1"/>
    </xf>
    <xf numFmtId="14" fontId="7" fillId="0" borderId="4" xfId="4" applyNumberFormat="1" applyFont="1" applyBorder="1" applyAlignment="1">
      <alignment vertical="center" wrapText="1"/>
    </xf>
    <xf numFmtId="0" fontId="7" fillId="0" borderId="4" xfId="4" applyFont="1" applyBorder="1" applyAlignment="1">
      <alignment horizontal="center" vertical="center"/>
    </xf>
    <xf numFmtId="14" fontId="25" fillId="0" borderId="4" xfId="4" applyNumberFormat="1" applyBorder="1" applyAlignment="1">
      <alignment horizontal="left" vertical="center" wrapText="1"/>
    </xf>
    <xf numFmtId="0" fontId="7" fillId="0" borderId="4" xfId="4" applyFont="1" applyBorder="1" applyAlignment="1">
      <alignment vertical="center"/>
    </xf>
    <xf numFmtId="14" fontId="7" fillId="0" borderId="4" xfId="4" applyNumberFormat="1" applyFont="1" applyBorder="1" applyAlignment="1">
      <alignment horizontal="center" vertical="center" wrapText="1"/>
    </xf>
    <xf numFmtId="0" fontId="7" fillId="0" borderId="4" xfId="4" applyFont="1" applyBorder="1" applyAlignment="1">
      <alignment horizontal="left" vertical="top"/>
    </xf>
    <xf numFmtId="0" fontId="7" fillId="0" borderId="4" xfId="4" applyFont="1" applyBorder="1" applyAlignment="1">
      <alignment horizontal="left" vertical="top" wrapText="1"/>
    </xf>
    <xf numFmtId="0" fontId="7" fillId="0" borderId="4" xfId="4" applyFont="1" applyBorder="1" applyAlignment="1">
      <alignment horizontal="center" vertical="top" wrapText="1"/>
    </xf>
    <xf numFmtId="9" fontId="7" fillId="0" borderId="4" xfId="4" applyNumberFormat="1" applyFont="1" applyBorder="1" applyAlignment="1">
      <alignment horizontal="center" vertical="top" wrapText="1"/>
    </xf>
    <xf numFmtId="0" fontId="25" fillId="0" borderId="10" xfId="4" applyAlignment="1">
      <alignment horizontal="center"/>
    </xf>
    <xf numFmtId="0" fontId="7" fillId="11" borderId="4" xfId="2" applyFont="1" applyFill="1" applyBorder="1" applyAlignment="1">
      <alignment horizontal="center" vertical="center" wrapText="1"/>
    </xf>
    <xf numFmtId="0" fontId="7" fillId="11" borderId="4" xfId="2" applyFont="1" applyFill="1" applyBorder="1" applyAlignment="1">
      <alignment vertical="center" wrapText="1"/>
    </xf>
    <xf numFmtId="0" fontId="7" fillId="11" borderId="11" xfId="2" applyFont="1" applyFill="1" applyBorder="1" applyAlignment="1">
      <alignment horizontal="center" vertical="center" wrapText="1"/>
    </xf>
    <xf numFmtId="0" fontId="7" fillId="11" borderId="12" xfId="2" applyFont="1" applyFill="1" applyBorder="1" applyAlignment="1">
      <alignment vertical="center" wrapText="1"/>
    </xf>
    <xf numFmtId="0" fontId="7" fillId="12" borderId="4" xfId="2" applyFont="1" applyFill="1" applyBorder="1" applyAlignment="1">
      <alignment horizontal="left" vertical="center" wrapText="1"/>
    </xf>
    <xf numFmtId="0" fontId="7" fillId="12" borderId="4" xfId="2" applyFont="1" applyFill="1" applyBorder="1" applyAlignment="1">
      <alignment horizontal="center" vertical="center" wrapText="1"/>
    </xf>
    <xf numFmtId="14" fontId="24" fillId="12" borderId="4" xfId="3" applyNumberFormat="1" applyFont="1" applyFill="1" applyBorder="1" applyAlignment="1">
      <alignment horizontal="center" vertical="center" wrapText="1"/>
    </xf>
    <xf numFmtId="0" fontId="7" fillId="13" borderId="0" xfId="0" applyFont="1" applyFill="1" applyAlignment="1">
      <alignment vertical="center"/>
    </xf>
    <xf numFmtId="0" fontId="0" fillId="13" borderId="0" xfId="0" applyFill="1"/>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0" fontId="24" fillId="0" borderId="4" xfId="0" applyFont="1" applyBorder="1" applyAlignment="1">
      <alignment horizontal="left" vertical="center"/>
    </xf>
    <xf numFmtId="14" fontId="24" fillId="0" borderId="4" xfId="0" applyNumberFormat="1" applyFont="1" applyBorder="1" applyAlignment="1">
      <alignment horizontal="right" vertical="center" wrapText="1"/>
    </xf>
    <xf numFmtId="0" fontId="23" fillId="0" borderId="4" xfId="0" applyFont="1" applyBorder="1" applyAlignment="1">
      <alignment horizontal="left" vertical="center" wrapText="1"/>
    </xf>
    <xf numFmtId="0" fontId="24" fillId="0" borderId="4" xfId="0" applyFont="1" applyBorder="1" applyAlignment="1" applyProtection="1">
      <alignment horizontal="left" vertical="center" wrapText="1"/>
      <protection hidden="1"/>
    </xf>
    <xf numFmtId="0" fontId="24" fillId="0" borderId="4" xfId="0" applyFont="1" applyBorder="1" applyAlignment="1">
      <alignment horizontal="justify" vertical="top" wrapText="1"/>
    </xf>
    <xf numFmtId="0" fontId="24" fillId="0" borderId="45" xfId="0" applyFont="1" applyBorder="1" applyAlignment="1">
      <alignment horizontal="left" vertical="center" wrapText="1"/>
    </xf>
    <xf numFmtId="0" fontId="28" fillId="0" borderId="16" xfId="1" applyFont="1" applyBorder="1" applyAlignment="1">
      <alignment vertical="top" wrapText="1"/>
    </xf>
    <xf numFmtId="0" fontId="28" fillId="0" borderId="16" xfId="1" applyFont="1" applyBorder="1" applyAlignment="1">
      <alignment horizontal="left" vertical="top" wrapText="1"/>
    </xf>
    <xf numFmtId="0" fontId="7" fillId="0" borderId="11" xfId="0" applyFont="1" applyBorder="1" applyAlignment="1">
      <alignment horizontal="left" vertical="center" wrapText="1"/>
    </xf>
    <xf numFmtId="0" fontId="0" fillId="0" borderId="16" xfId="0" applyBorder="1"/>
    <xf numFmtId="0" fontId="5" fillId="0" borderId="26" xfId="1" applyFont="1" applyBorder="1" applyAlignment="1">
      <alignment horizontal="left" vertical="top"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35" fillId="0" borderId="16" xfId="0" applyFont="1" applyBorder="1" applyAlignment="1">
      <alignment horizontal="center" vertical="center" wrapText="1"/>
    </xf>
    <xf numFmtId="0" fontId="7" fillId="0" borderId="13" xfId="0" applyFont="1" applyBorder="1" applyAlignment="1">
      <alignment vertical="center" wrapText="1"/>
    </xf>
    <xf numFmtId="0" fontId="35" fillId="0" borderId="46" xfId="0" applyFont="1" applyBorder="1" applyAlignment="1">
      <alignment vertical="center" wrapText="1"/>
    </xf>
    <xf numFmtId="14" fontId="24" fillId="0" borderId="4" xfId="0" applyNumberFormat="1" applyFont="1" applyBorder="1" applyAlignment="1">
      <alignment horizontal="center" vertical="center" wrapText="1"/>
    </xf>
    <xf numFmtId="0" fontId="36" fillId="0" borderId="4" xfId="0" applyFont="1" applyBorder="1" applyAlignment="1">
      <alignment vertical="center" wrapText="1"/>
    </xf>
    <xf numFmtId="0" fontId="24" fillId="0" borderId="4" xfId="2" applyFont="1" applyBorder="1" applyAlignment="1">
      <alignment horizontal="center" vertical="center" wrapText="1"/>
    </xf>
    <xf numFmtId="0" fontId="36" fillId="0" borderId="12"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12" xfId="0" applyFont="1" applyBorder="1" applyAlignment="1">
      <alignment vertical="center" wrapText="1"/>
    </xf>
    <xf numFmtId="0" fontId="7" fillId="0" borderId="15" xfId="0" applyFont="1" applyBorder="1" applyAlignment="1">
      <alignment horizontal="left" vertical="center" wrapText="1"/>
    </xf>
    <xf numFmtId="0" fontId="7" fillId="0" borderId="4" xfId="0" applyFont="1" applyBorder="1" applyAlignment="1">
      <alignment horizontal="justify" vertical="center" wrapText="1"/>
    </xf>
    <xf numFmtId="0" fontId="7" fillId="0" borderId="4" xfId="0" applyFont="1" applyBorder="1" applyAlignment="1">
      <alignment horizontal="justify" vertical="center"/>
    </xf>
    <xf numFmtId="0" fontId="7" fillId="0" borderId="10" xfId="0" applyFont="1" applyBorder="1" applyAlignment="1">
      <alignment horizontal="left" vertical="center" wrapText="1"/>
    </xf>
    <xf numFmtId="0" fontId="5" fillId="0" borderId="16" xfId="1" applyFont="1" applyBorder="1" applyAlignment="1">
      <alignment horizontal="left" vertical="top" wrapText="1"/>
    </xf>
    <xf numFmtId="0" fontId="29" fillId="0" borderId="13" xfId="0" applyFont="1" applyBorder="1" applyAlignment="1">
      <alignment horizontal="left" vertical="center" wrapText="1"/>
    </xf>
    <xf numFmtId="0" fontId="29" fillId="0" borderId="16" xfId="0" applyFont="1" applyBorder="1" applyAlignment="1">
      <alignment vertical="center" wrapText="1"/>
    </xf>
    <xf numFmtId="0" fontId="29" fillId="0" borderId="16" xfId="0" applyFont="1" applyBorder="1" applyAlignment="1">
      <alignment horizontal="center" vertical="center" wrapText="1"/>
    </xf>
    <xf numFmtId="0" fontId="29" fillId="0" borderId="4" xfId="0" applyFont="1" applyBorder="1" applyAlignment="1">
      <alignment horizontal="center" vertical="center" wrapText="1"/>
    </xf>
    <xf numFmtId="164" fontId="7" fillId="0" borderId="4" xfId="0" applyNumberFormat="1" applyFont="1" applyBorder="1" applyAlignment="1">
      <alignment horizontal="right" vertical="center" wrapText="1"/>
    </xf>
    <xf numFmtId="0" fontId="29" fillId="0" borderId="45" xfId="0" applyFont="1" applyBorder="1" applyAlignment="1">
      <alignment horizontal="left" vertical="center" wrapText="1"/>
    </xf>
    <xf numFmtId="0" fontId="30" fillId="0" borderId="16" xfId="0" applyFont="1" applyBorder="1" applyAlignment="1">
      <alignment vertical="center" wrapText="1"/>
    </xf>
    <xf numFmtId="0" fontId="31" fillId="0" borderId="10" xfId="0" applyFont="1" applyBorder="1" applyAlignment="1">
      <alignment wrapText="1"/>
    </xf>
    <xf numFmtId="0" fontId="7" fillId="0" borderId="4" xfId="0" quotePrefix="1" applyFont="1" applyBorder="1" applyAlignment="1">
      <alignment horizontal="left" vertical="center" wrapText="1"/>
    </xf>
    <xf numFmtId="0" fontId="36" fillId="0" borderId="4" xfId="0" applyFont="1" applyBorder="1" applyAlignment="1">
      <alignment horizontal="left" vertical="center" wrapText="1"/>
    </xf>
    <xf numFmtId="0" fontId="33" fillId="0" borderId="4" xfId="0" applyFont="1" applyBorder="1" applyAlignment="1">
      <alignment horizontal="left" vertical="center" wrapText="1"/>
    </xf>
    <xf numFmtId="0" fontId="24" fillId="0" borderId="4" xfId="3" applyFont="1" applyBorder="1" applyAlignment="1">
      <alignment horizontal="left" vertical="center" wrapText="1"/>
    </xf>
    <xf numFmtId="0" fontId="24" fillId="0" borderId="4" xfId="3" applyFont="1" applyBorder="1" applyAlignment="1">
      <alignment horizontal="center" vertical="center" wrapText="1"/>
    </xf>
    <xf numFmtId="0" fontId="7" fillId="12" borderId="4" xfId="0" applyFont="1" applyFill="1" applyBorder="1" applyAlignment="1">
      <alignment horizontal="left" vertical="center" wrapText="1"/>
    </xf>
    <xf numFmtId="0" fontId="7" fillId="0" borderId="10" xfId="3" applyFont="1" applyAlignment="1">
      <alignment vertical="center"/>
    </xf>
    <xf numFmtId="0" fontId="14" fillId="0" borderId="10" xfId="3"/>
    <xf numFmtId="0" fontId="9" fillId="0" borderId="18" xfId="3" applyFont="1" applyBorder="1" applyAlignment="1">
      <alignment horizontal="left" vertical="center"/>
    </xf>
    <xf numFmtId="0" fontId="7" fillId="0" borderId="18" xfId="3" applyFont="1" applyBorder="1" applyAlignment="1">
      <alignment vertical="center"/>
    </xf>
    <xf numFmtId="0" fontId="9" fillId="0" borderId="19" xfId="3" applyFont="1" applyBorder="1" applyAlignment="1">
      <alignment horizontal="center" vertical="center"/>
    </xf>
    <xf numFmtId="0" fontId="9" fillId="0" borderId="16" xfId="3" applyFont="1" applyBorder="1" applyAlignment="1">
      <alignment horizontal="left" vertical="center"/>
    </xf>
    <xf numFmtId="0" fontId="7" fillId="0" borderId="16" xfId="3" applyFont="1" applyBorder="1" applyAlignment="1">
      <alignment vertical="center"/>
    </xf>
    <xf numFmtId="0" fontId="9" fillId="0" borderId="21" xfId="3" applyFont="1" applyBorder="1" applyAlignment="1">
      <alignment horizontal="center" vertical="center"/>
    </xf>
    <xf numFmtId="14" fontId="16" fillId="0" borderId="21" xfId="3" applyNumberFormat="1" applyFont="1" applyBorder="1" applyAlignment="1">
      <alignment horizontal="center" vertical="center"/>
    </xf>
    <xf numFmtId="0" fontId="9" fillId="0" borderId="23" xfId="3" applyFont="1" applyBorder="1" applyAlignment="1">
      <alignment horizontal="left" vertical="center"/>
    </xf>
    <xf numFmtId="0" fontId="7" fillId="0" borderId="23" xfId="3" applyFont="1" applyBorder="1" applyAlignment="1">
      <alignment vertical="center"/>
    </xf>
    <xf numFmtId="0" fontId="9" fillId="0" borderId="24" xfId="3" applyFont="1" applyBorder="1" applyAlignment="1">
      <alignment horizontal="center" vertical="center"/>
    </xf>
    <xf numFmtId="0" fontId="38" fillId="0" borderId="10" xfId="3" applyFont="1" applyAlignment="1">
      <alignment horizontal="center" vertical="center"/>
    </xf>
    <xf numFmtId="0" fontId="10" fillId="2" borderId="10" xfId="3" applyFont="1" applyFill="1" applyAlignment="1">
      <alignment horizontal="center" vertical="center" wrapText="1"/>
    </xf>
    <xf numFmtId="0" fontId="11" fillId="3" borderId="13" xfId="3" applyFont="1" applyFill="1" applyBorder="1" applyAlignment="1">
      <alignment horizontal="center" vertical="center" wrapText="1"/>
    </xf>
    <xf numFmtId="0" fontId="11" fillId="3" borderId="13" xfId="3" applyFont="1" applyFill="1" applyBorder="1" applyAlignment="1" applyProtection="1">
      <alignment horizontal="center" vertical="center" wrapText="1"/>
      <protection hidden="1"/>
    </xf>
    <xf numFmtId="14" fontId="11" fillId="3" borderId="13" xfId="3" applyNumberFormat="1" applyFont="1" applyFill="1" applyBorder="1" applyAlignment="1">
      <alignment horizontal="center" vertical="center" wrapText="1"/>
    </xf>
    <xf numFmtId="0" fontId="11" fillId="3" borderId="15" xfId="3" applyFont="1" applyFill="1" applyBorder="1" applyAlignment="1">
      <alignment horizontal="center" vertical="center" wrapText="1"/>
    </xf>
    <xf numFmtId="0" fontId="11" fillId="3" borderId="14" xfId="3" applyFont="1" applyFill="1" applyBorder="1" applyAlignment="1" applyProtection="1">
      <alignment horizontal="center" vertical="center" wrapText="1"/>
      <protection hidden="1"/>
    </xf>
    <xf numFmtId="0" fontId="11" fillId="7" borderId="10" xfId="3" applyFont="1" applyFill="1" applyAlignment="1">
      <alignment horizontal="center" vertical="center" wrapText="1"/>
    </xf>
    <xf numFmtId="0" fontId="20" fillId="8" borderId="10" xfId="3" applyFont="1" applyFill="1" applyAlignment="1">
      <alignment horizontal="center" vertical="center" wrapText="1"/>
    </xf>
    <xf numFmtId="14" fontId="11" fillId="3" borderId="14" xfId="3" applyNumberFormat="1" applyFont="1" applyFill="1" applyBorder="1" applyAlignment="1">
      <alignment horizontal="center" vertical="center" wrapText="1"/>
    </xf>
    <xf numFmtId="0" fontId="7" fillId="0" borderId="4" xfId="3" applyFont="1" applyBorder="1" applyAlignment="1">
      <alignment horizontal="left" vertical="center" wrapText="1"/>
    </xf>
    <xf numFmtId="14" fontId="7" fillId="0" borderId="4" xfId="3" applyNumberFormat="1" applyFont="1" applyBorder="1" applyAlignment="1">
      <alignment horizontal="right" vertical="center" wrapText="1"/>
    </xf>
    <xf numFmtId="0" fontId="7" fillId="0" borderId="11" xfId="3" applyFont="1" applyBorder="1" applyAlignment="1">
      <alignment horizontal="left" vertical="center" wrapText="1"/>
    </xf>
    <xf numFmtId="0" fontId="7" fillId="0" borderId="65" xfId="3" applyFont="1" applyBorder="1" applyAlignment="1">
      <alignment horizontal="left" vertical="center" wrapText="1"/>
    </xf>
    <xf numFmtId="0" fontId="36" fillId="0" borderId="13" xfId="3" applyFont="1" applyBorder="1" applyAlignment="1">
      <alignment horizontal="left" vertical="center" wrapText="1"/>
    </xf>
    <xf numFmtId="0" fontId="36" fillId="0" borderId="45" xfId="3" applyFont="1" applyBorder="1" applyAlignment="1">
      <alignment horizontal="left" vertical="center" wrapText="1"/>
    </xf>
    <xf numFmtId="14" fontId="36" fillId="0" borderId="13" xfId="3" applyNumberFormat="1" applyFont="1" applyBorder="1" applyAlignment="1">
      <alignment vertical="center" wrapText="1"/>
    </xf>
    <xf numFmtId="0" fontId="36" fillId="0" borderId="13" xfId="3" applyFont="1" applyBorder="1" applyAlignment="1">
      <alignment horizontal="center" vertical="center" wrapText="1"/>
    </xf>
    <xf numFmtId="0" fontId="36" fillId="14" borderId="13" xfId="3" applyFont="1" applyFill="1" applyBorder="1" applyAlignment="1">
      <alignment horizontal="center" vertical="center" wrapText="1"/>
    </xf>
    <xf numFmtId="0" fontId="36" fillId="0" borderId="1" xfId="3" applyFont="1" applyBorder="1" applyAlignment="1">
      <alignment horizontal="left" vertical="center" wrapText="1"/>
    </xf>
    <xf numFmtId="0" fontId="36" fillId="0" borderId="68" xfId="3" applyFont="1" applyBorder="1" applyAlignment="1">
      <alignment horizontal="left" vertical="center" wrapText="1"/>
    </xf>
    <xf numFmtId="0" fontId="7" fillId="0" borderId="10" xfId="3" applyFont="1" applyAlignment="1">
      <alignment vertical="center" wrapText="1"/>
    </xf>
    <xf numFmtId="0" fontId="7" fillId="0" borderId="70" xfId="3" applyFont="1" applyBorder="1" applyAlignment="1">
      <alignment horizontal="left" vertical="center" wrapText="1"/>
    </xf>
    <xf numFmtId="0" fontId="7" fillId="0" borderId="71" xfId="3" applyFont="1" applyBorder="1" applyAlignment="1">
      <alignment horizontal="left" vertical="center" wrapText="1"/>
    </xf>
    <xf numFmtId="0" fontId="7" fillId="0" borderId="13" xfId="3" applyFont="1" applyBorder="1" applyAlignment="1">
      <alignment horizontal="left" vertical="center" wrapText="1"/>
    </xf>
    <xf numFmtId="0" fontId="7" fillId="0" borderId="72" xfId="3" applyFont="1" applyBorder="1" applyAlignment="1">
      <alignment horizontal="left" vertical="center" wrapText="1"/>
    </xf>
    <xf numFmtId="0" fontId="7" fillId="0" borderId="68" xfId="3" applyFont="1" applyBorder="1" applyAlignment="1">
      <alignment horizontal="left" vertical="center" wrapText="1"/>
    </xf>
    <xf numFmtId="14" fontId="7" fillId="0" borderId="4" xfId="3" applyNumberFormat="1" applyFont="1" applyBorder="1" applyAlignment="1">
      <alignment horizontal="center" vertical="center" wrapText="1"/>
    </xf>
    <xf numFmtId="0" fontId="7" fillId="0" borderId="15" xfId="3" applyFont="1" applyBorder="1" applyAlignment="1">
      <alignment horizontal="left" vertical="center" wrapText="1"/>
    </xf>
    <xf numFmtId="14" fontId="7" fillId="0" borderId="4" xfId="3" applyNumberFormat="1" applyFont="1" applyBorder="1" applyAlignment="1">
      <alignment vertical="center" wrapText="1"/>
    </xf>
    <xf numFmtId="14" fontId="24" fillId="0" borderId="4" xfId="3" applyNumberFormat="1" applyFont="1" applyBorder="1" applyAlignment="1">
      <alignment horizontal="center" vertical="center" wrapText="1"/>
    </xf>
    <xf numFmtId="0" fontId="36" fillId="0" borderId="45" xfId="3" applyFont="1" applyBorder="1" applyAlignment="1">
      <alignment horizontal="center" vertical="center" wrapText="1"/>
    </xf>
    <xf numFmtId="0" fontId="7" fillId="0" borderId="73" xfId="3" applyFont="1" applyBorder="1" applyAlignment="1">
      <alignment vertical="center"/>
    </xf>
    <xf numFmtId="14" fontId="36" fillId="0" borderId="4" xfId="0" applyNumberFormat="1" applyFont="1" applyBorder="1" applyAlignment="1">
      <alignment horizontal="right" vertical="center" wrapText="1"/>
    </xf>
    <xf numFmtId="0" fontId="36" fillId="0" borderId="4" xfId="0" applyFont="1" applyBorder="1" applyAlignment="1">
      <alignment horizontal="center" vertical="center" wrapText="1"/>
    </xf>
    <xf numFmtId="0" fontId="36" fillId="14" borderId="4" xfId="0" applyFont="1" applyFill="1" applyBorder="1" applyAlignment="1">
      <alignment horizontal="center" vertical="center" wrapText="1"/>
    </xf>
    <xf numFmtId="0" fontId="24" fillId="15" borderId="4" xfId="0" applyFont="1" applyFill="1" applyBorder="1" applyAlignment="1">
      <alignment horizontal="center" vertical="center" wrapText="1"/>
    </xf>
    <xf numFmtId="0" fontId="7" fillId="0" borderId="4" xfId="6" applyNumberFormat="1" applyFont="1" applyBorder="1" applyAlignment="1">
      <alignment horizontal="center" vertical="center" wrapText="1"/>
    </xf>
    <xf numFmtId="0" fontId="2" fillId="11" borderId="16" xfId="2" applyFont="1" applyFill="1" applyBorder="1" applyAlignment="1">
      <alignment horizontal="left" vertical="center" wrapText="1"/>
    </xf>
    <xf numFmtId="0" fontId="7" fillId="0" borderId="16" xfId="3" applyFont="1" applyBorder="1" applyAlignment="1">
      <alignment vertical="center" wrapText="1"/>
    </xf>
    <xf numFmtId="0" fontId="7" fillId="0" borderId="16" xfId="7" applyFont="1" applyBorder="1" applyAlignment="1">
      <alignment horizontal="left" vertical="top" wrapText="1"/>
    </xf>
    <xf numFmtId="0" fontId="36" fillId="0" borderId="13" xfId="3" applyFont="1" applyBorder="1" applyAlignment="1">
      <alignment horizontal="justify" vertical="center"/>
    </xf>
    <xf numFmtId="0" fontId="7" fillId="0" borderId="66" xfId="3" applyFont="1" applyBorder="1" applyAlignment="1">
      <alignment vertical="center" wrapText="1"/>
    </xf>
    <xf numFmtId="0" fontId="36" fillId="0" borderId="67" xfId="3" applyFont="1" applyBorder="1" applyAlignment="1">
      <alignment horizontal="justify" vertical="center"/>
    </xf>
    <xf numFmtId="0" fontId="36" fillId="0" borderId="45" xfId="3" applyFont="1" applyBorder="1" applyAlignment="1">
      <alignment horizontal="justify" vertical="center"/>
    </xf>
    <xf numFmtId="0" fontId="36" fillId="0" borderId="69" xfId="3" applyFont="1" applyBorder="1" applyAlignment="1">
      <alignment horizontal="justify" vertical="center"/>
    </xf>
    <xf numFmtId="0" fontId="7" fillId="0" borderId="4" xfId="3" applyFont="1" applyBorder="1" applyAlignment="1">
      <alignment horizontal="justify" vertical="center" wrapText="1"/>
    </xf>
    <xf numFmtId="0" fontId="7" fillId="0" borderId="4" xfId="3" applyFont="1" applyBorder="1" applyAlignment="1">
      <alignment horizontal="justify" vertical="center"/>
    </xf>
    <xf numFmtId="0" fontId="7" fillId="0" borderId="12" xfId="3" applyFont="1" applyBorder="1" applyAlignment="1">
      <alignment horizontal="left" vertical="center" wrapText="1"/>
    </xf>
    <xf numFmtId="0" fontId="7" fillId="0" borderId="4" xfId="3" quotePrefix="1" applyFont="1" applyBorder="1" applyAlignment="1">
      <alignment horizontal="left" vertical="center" wrapText="1"/>
    </xf>
    <xf numFmtId="0" fontId="7" fillId="0" borderId="16" xfId="3" applyFont="1" applyBorder="1" applyAlignment="1">
      <alignment horizontal="center" vertical="center" wrapText="1"/>
    </xf>
    <xf numFmtId="0" fontId="7" fillId="0" borderId="16" xfId="3" applyFont="1" applyBorder="1" applyAlignment="1">
      <alignment horizontal="left" vertical="center" wrapText="1"/>
    </xf>
    <xf numFmtId="0" fontId="7" fillId="0" borderId="43" xfId="3" applyFont="1" applyBorder="1" applyAlignment="1">
      <alignment vertical="center" wrapText="1"/>
    </xf>
    <xf numFmtId="0" fontId="7" fillId="0" borderId="15" xfId="3" applyFont="1" applyBorder="1" applyAlignment="1">
      <alignment horizontal="justify" vertical="center"/>
    </xf>
    <xf numFmtId="0" fontId="7" fillId="15" borderId="4" xfId="0" applyFont="1" applyFill="1" applyBorder="1" applyAlignment="1">
      <alignment horizontal="left" vertical="center" wrapText="1"/>
    </xf>
    <xf numFmtId="0" fontId="1" fillId="11" borderId="16" xfId="2" applyFont="1" applyFill="1" applyBorder="1" applyAlignment="1">
      <alignment horizontal="left" vertical="center" wrapText="1"/>
    </xf>
    <xf numFmtId="0" fontId="24" fillId="15" borderId="4" xfId="0" applyFont="1" applyFill="1" applyBorder="1" applyAlignment="1">
      <alignment horizontal="left" vertical="center" wrapText="1"/>
    </xf>
    <xf numFmtId="0" fontId="24" fillId="16" borderId="4" xfId="0" applyFont="1" applyFill="1" applyBorder="1" applyAlignment="1">
      <alignment horizontal="left"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0" fontId="0" fillId="0" borderId="17" xfId="0" applyBorder="1" applyAlignment="1">
      <alignment horizontal="center" vertical="center"/>
    </xf>
    <xf numFmtId="0" fontId="8" fillId="0" borderId="18" xfId="0" applyFont="1" applyBorder="1"/>
    <xf numFmtId="0" fontId="8" fillId="0" borderId="20" xfId="0" applyFont="1" applyBorder="1"/>
    <xf numFmtId="0" fontId="0" fillId="0" borderId="16" xfId="0" applyBorder="1"/>
    <xf numFmtId="0" fontId="8" fillId="0" borderId="16" xfId="0" applyFont="1" applyBorder="1"/>
    <xf numFmtId="0" fontId="8" fillId="0" borderId="22" xfId="0" applyFont="1" applyBorder="1"/>
    <xf numFmtId="0" fontId="8" fillId="0" borderId="23" xfId="0" applyFont="1" applyBorder="1"/>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14" fontId="11" fillId="3" borderId="13" xfId="2" applyNumberFormat="1" applyFont="1" applyFill="1" applyBorder="1" applyAlignment="1">
      <alignment horizontal="center" vertical="center" wrapText="1"/>
    </xf>
    <xf numFmtId="14" fontId="11" fillId="3" borderId="15" xfId="2" applyNumberFormat="1"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5" xfId="2" applyFont="1" applyFill="1" applyBorder="1" applyAlignment="1">
      <alignment horizontal="center" vertical="center" wrapText="1"/>
    </xf>
    <xf numFmtId="0" fontId="25" fillId="0" borderId="17" xfId="2" applyBorder="1" applyAlignment="1">
      <alignment horizontal="center" vertical="center"/>
    </xf>
    <xf numFmtId="0" fontId="8" fillId="0" borderId="18" xfId="2" applyFont="1" applyBorder="1"/>
    <xf numFmtId="0" fontId="8" fillId="0" borderId="20" xfId="2" applyFont="1" applyBorder="1"/>
    <xf numFmtId="0" fontId="25" fillId="0" borderId="16" xfId="2" applyBorder="1"/>
    <xf numFmtId="0" fontId="8" fillId="0" borderId="16" xfId="2" applyFont="1" applyBorder="1"/>
    <xf numFmtId="0" fontId="8" fillId="0" borderId="22" xfId="2" applyFont="1" applyBorder="1"/>
    <xf numFmtId="0" fontId="8" fillId="0" borderId="23" xfId="2" applyFont="1" applyBorder="1"/>
    <xf numFmtId="0" fontId="16" fillId="0" borderId="18" xfId="2" applyFont="1" applyBorder="1" applyAlignment="1">
      <alignment horizontal="center" vertical="center"/>
    </xf>
    <xf numFmtId="0" fontId="16" fillId="0" borderId="16" xfId="2" applyFont="1" applyBorder="1" applyAlignment="1">
      <alignment horizontal="center" vertical="center"/>
    </xf>
    <xf numFmtId="0" fontId="16" fillId="0" borderId="23" xfId="2" applyFont="1" applyBorder="1" applyAlignment="1">
      <alignment horizontal="center" vertical="center"/>
    </xf>
    <xf numFmtId="0" fontId="9" fillId="0" borderId="16" xfId="2" applyFont="1" applyBorder="1" applyAlignment="1">
      <alignment horizontal="center" vertical="center"/>
    </xf>
    <xf numFmtId="0" fontId="9" fillId="0" borderId="23" xfId="2" applyFont="1" applyBorder="1" applyAlignment="1">
      <alignment horizontal="center" vertical="center"/>
    </xf>
    <xf numFmtId="0" fontId="11" fillId="3" borderId="1"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14" fontId="11" fillId="3" borderId="13" xfId="4" applyNumberFormat="1" applyFont="1" applyFill="1" applyBorder="1" applyAlignment="1">
      <alignment horizontal="center" vertical="center" wrapText="1"/>
    </xf>
    <xf numFmtId="14" fontId="11" fillId="3" borderId="15" xfId="4" applyNumberFormat="1" applyFont="1" applyFill="1" applyBorder="1" applyAlignment="1">
      <alignment horizontal="center" vertical="center" wrapText="1"/>
    </xf>
    <xf numFmtId="0" fontId="11" fillId="3" borderId="13" xfId="4" applyFont="1" applyFill="1" applyBorder="1" applyAlignment="1">
      <alignment horizontal="center" vertical="center" wrapText="1"/>
    </xf>
    <xf numFmtId="0" fontId="11" fillId="3" borderId="15" xfId="4" applyFont="1" applyFill="1" applyBorder="1" applyAlignment="1">
      <alignment horizontal="center" vertical="center" wrapText="1"/>
    </xf>
    <xf numFmtId="0" fontId="25" fillId="0" borderId="17" xfId="4" applyBorder="1" applyAlignment="1">
      <alignment horizontal="center" vertical="center"/>
    </xf>
    <xf numFmtId="0" fontId="8" fillId="0" borderId="18" xfId="4" applyFont="1" applyBorder="1"/>
    <xf numFmtId="0" fontId="8" fillId="0" borderId="20" xfId="4" applyFont="1" applyBorder="1"/>
    <xf numFmtId="0" fontId="25" fillId="0" borderId="16" xfId="4" applyBorder="1"/>
    <xf numFmtId="0" fontId="8" fillId="0" borderId="16" xfId="4" applyFont="1" applyBorder="1"/>
    <xf numFmtId="0" fontId="8" fillId="0" borderId="22" xfId="4" applyFont="1" applyBorder="1"/>
    <xf numFmtId="0" fontId="8" fillId="0" borderId="23" xfId="4" applyFont="1" applyBorder="1"/>
    <xf numFmtId="0" fontId="16" fillId="0" borderId="18" xfId="4" applyFont="1" applyBorder="1" applyAlignment="1">
      <alignment horizontal="center" vertical="center"/>
    </xf>
    <xf numFmtId="0" fontId="16" fillId="0" borderId="16" xfId="4" applyFont="1" applyBorder="1" applyAlignment="1">
      <alignment horizontal="center" vertical="center"/>
    </xf>
    <xf numFmtId="0" fontId="16" fillId="0" borderId="23" xfId="4" applyFont="1" applyBorder="1" applyAlignment="1">
      <alignment horizontal="center" vertical="center"/>
    </xf>
    <xf numFmtId="0" fontId="9" fillId="0" borderId="16" xfId="4" applyFont="1" applyBorder="1" applyAlignment="1">
      <alignment horizontal="center" vertical="center"/>
    </xf>
    <xf numFmtId="0" fontId="9" fillId="0" borderId="23" xfId="4" applyFont="1" applyBorder="1" applyAlignment="1">
      <alignment horizontal="center" vertical="center"/>
    </xf>
    <xf numFmtId="0" fontId="11" fillId="3" borderId="1" xfId="4" applyFont="1" applyFill="1" applyBorder="1" applyAlignment="1">
      <alignment horizontal="center" vertical="center" wrapText="1"/>
    </xf>
    <xf numFmtId="0" fontId="11" fillId="3" borderId="2" xfId="4" applyFont="1" applyFill="1" applyBorder="1" applyAlignment="1">
      <alignment horizontal="center" vertical="center" wrapText="1"/>
    </xf>
    <xf numFmtId="0" fontId="11" fillId="3" borderId="3" xfId="4" applyFont="1" applyFill="1" applyBorder="1" applyAlignment="1">
      <alignment horizontal="center" vertical="center" wrapText="1"/>
    </xf>
    <xf numFmtId="14" fontId="11" fillId="3" borderId="13" xfId="3" applyNumberFormat="1" applyFont="1" applyFill="1" applyBorder="1" applyAlignment="1">
      <alignment horizontal="center" vertical="center" wrapText="1"/>
    </xf>
    <xf numFmtId="14" fontId="11" fillId="3" borderId="15" xfId="3" applyNumberFormat="1" applyFont="1" applyFill="1" applyBorder="1" applyAlignment="1">
      <alignment horizontal="center" vertical="center" wrapText="1"/>
    </xf>
    <xf numFmtId="14" fontId="11" fillId="3" borderId="14" xfId="3" applyNumberFormat="1" applyFont="1" applyFill="1" applyBorder="1" applyAlignment="1">
      <alignment horizontal="center" vertical="center" wrapText="1"/>
    </xf>
    <xf numFmtId="0" fontId="11" fillId="3" borderId="13" xfId="3" applyFont="1" applyFill="1" applyBorder="1" applyAlignment="1">
      <alignment horizontal="center" vertical="center" wrapText="1"/>
    </xf>
    <xf numFmtId="0" fontId="11" fillId="3" borderId="15" xfId="3" applyFont="1" applyFill="1" applyBorder="1" applyAlignment="1">
      <alignment horizontal="center" vertical="center" wrapText="1"/>
    </xf>
    <xf numFmtId="0" fontId="11" fillId="3" borderId="64" xfId="3" applyFont="1" applyFill="1" applyBorder="1" applyAlignment="1">
      <alignment horizontal="center" vertical="center" wrapText="1"/>
    </xf>
    <xf numFmtId="0" fontId="14" fillId="0" borderId="48" xfId="3" applyBorder="1" applyAlignment="1">
      <alignment horizontal="center" vertical="center"/>
    </xf>
    <xf numFmtId="0" fontId="14" fillId="0" borderId="49" xfId="3" applyBorder="1" applyAlignment="1">
      <alignment horizontal="center" vertical="center"/>
    </xf>
    <xf numFmtId="0" fontId="14" fillId="0" borderId="50" xfId="3" applyBorder="1" applyAlignment="1">
      <alignment horizontal="center" vertical="center"/>
    </xf>
    <xf numFmtId="0" fontId="14" fillId="0" borderId="52" xfId="3" applyBorder="1" applyAlignment="1">
      <alignment horizontal="center" vertical="center"/>
    </xf>
    <xf numFmtId="0" fontId="14" fillId="0" borderId="10" xfId="3" applyAlignment="1">
      <alignment horizontal="center" vertical="center"/>
    </xf>
    <xf numFmtId="0" fontId="14" fillId="0" borderId="53" xfId="3" applyBorder="1" applyAlignment="1">
      <alignment horizontal="center" vertical="center"/>
    </xf>
    <xf numFmtId="0" fontId="14" fillId="0" borderId="60" xfId="3" applyBorder="1" applyAlignment="1">
      <alignment horizontal="center" vertical="center"/>
    </xf>
    <xf numFmtId="0" fontId="14" fillId="0" borderId="61" xfId="3" applyBorder="1" applyAlignment="1">
      <alignment horizontal="center" vertical="center"/>
    </xf>
    <xf numFmtId="0" fontId="14" fillId="0" borderId="62" xfId="3" applyBorder="1" applyAlignment="1">
      <alignment horizontal="center" vertical="center"/>
    </xf>
    <xf numFmtId="0" fontId="16" fillId="0" borderId="18" xfId="3" applyFont="1" applyBorder="1" applyAlignment="1">
      <alignment horizontal="center" vertical="center"/>
    </xf>
    <xf numFmtId="0" fontId="16" fillId="0" borderId="16" xfId="3" applyFont="1" applyBorder="1" applyAlignment="1">
      <alignment horizontal="center" vertical="center"/>
    </xf>
    <xf numFmtId="0" fontId="16" fillId="0" borderId="51" xfId="3" applyFont="1" applyBorder="1" applyAlignment="1">
      <alignment horizontal="center" vertical="center"/>
    </xf>
    <xf numFmtId="0" fontId="16" fillId="0" borderId="49" xfId="3" applyFont="1" applyBorder="1" applyAlignment="1">
      <alignment horizontal="center" vertical="center"/>
    </xf>
    <xf numFmtId="0" fontId="16" fillId="0" borderId="50"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6" fillId="0" borderId="56" xfId="3" applyFont="1" applyBorder="1" applyAlignment="1">
      <alignment horizontal="center" vertical="center"/>
    </xf>
    <xf numFmtId="0" fontId="16" fillId="0" borderId="23" xfId="3" applyFont="1" applyBorder="1" applyAlignment="1">
      <alignment horizontal="center" vertical="center"/>
    </xf>
    <xf numFmtId="0" fontId="9" fillId="0" borderId="57" xfId="3" applyFont="1" applyBorder="1" applyAlignment="1">
      <alignment horizontal="center" vertical="center"/>
    </xf>
    <xf numFmtId="0" fontId="9" fillId="0" borderId="58" xfId="3" applyFont="1" applyBorder="1" applyAlignment="1">
      <alignment horizontal="center" vertical="center"/>
    </xf>
    <xf numFmtId="0" fontId="9" fillId="0" borderId="59" xfId="3" applyFont="1" applyBorder="1" applyAlignment="1">
      <alignment horizontal="center" vertical="center"/>
    </xf>
    <xf numFmtId="0" fontId="9" fillId="0" borderId="63" xfId="3" applyFont="1" applyBorder="1" applyAlignment="1">
      <alignment horizontal="center" vertical="center"/>
    </xf>
    <xf numFmtId="0" fontId="9" fillId="0" borderId="61" xfId="3" applyFont="1" applyBorder="1" applyAlignment="1">
      <alignment horizontal="center" vertical="center"/>
    </xf>
    <xf numFmtId="0" fontId="9" fillId="0" borderId="62" xfId="3" applyFont="1" applyBorder="1" applyAlignment="1">
      <alignment horizontal="center" vertical="center"/>
    </xf>
    <xf numFmtId="0" fontId="11" fillId="3" borderId="1" xfId="3" applyFont="1" applyFill="1" applyBorder="1" applyAlignment="1">
      <alignment horizontal="center" vertical="center" wrapText="1"/>
    </xf>
    <xf numFmtId="0" fontId="11" fillId="3" borderId="2"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2" fillId="0" borderId="39" xfId="0" applyFont="1" applyBorder="1" applyAlignment="1">
      <alignment horizontal="center" vertical="center" wrapText="1"/>
    </xf>
    <xf numFmtId="0" fontId="8" fillId="0" borderId="40" xfId="0" applyFont="1" applyBorder="1"/>
    <xf numFmtId="0" fontId="12" fillId="0" borderId="11" xfId="0" applyFont="1" applyBorder="1" applyAlignment="1">
      <alignment horizontal="center" vertical="center" wrapText="1"/>
    </xf>
    <xf numFmtId="0" fontId="8" fillId="0" borderId="36" xfId="0" applyFont="1" applyBorder="1"/>
    <xf numFmtId="0" fontId="12" fillId="2" borderId="11" xfId="0" applyFont="1" applyFill="1" applyBorder="1" applyAlignment="1">
      <alignment horizontal="center" vertical="center" wrapText="1"/>
    </xf>
    <xf numFmtId="0" fontId="0" fillId="0" borderId="13" xfId="0" applyBorder="1" applyAlignment="1">
      <alignment horizontal="center" vertical="center"/>
    </xf>
    <xf numFmtId="0" fontId="8" fillId="0" borderId="14" xfId="0" applyFont="1" applyBorder="1"/>
    <xf numFmtId="0" fontId="8" fillId="0" borderId="15" xfId="0" applyFont="1" applyBorder="1"/>
    <xf numFmtId="0" fontId="9" fillId="0" borderId="13" xfId="0" applyFont="1" applyBorder="1" applyAlignment="1">
      <alignment horizontal="center" vertical="center" wrapText="1"/>
    </xf>
    <xf numFmtId="0" fontId="11" fillId="3" borderId="29" xfId="0" applyFont="1" applyFill="1" applyBorder="1" applyAlignment="1">
      <alignment horizontal="center" vertical="center" wrapText="1"/>
    </xf>
    <xf numFmtId="0" fontId="8" fillId="0" borderId="30" xfId="0" applyFont="1" applyBorder="1"/>
    <xf numFmtId="0" fontId="12" fillId="2" borderId="33" xfId="0" applyFont="1" applyFill="1" applyBorder="1" applyAlignment="1">
      <alignment horizontal="center" vertical="center" wrapText="1"/>
    </xf>
    <xf numFmtId="0" fontId="8" fillId="0" borderId="34" xfId="0" applyFont="1" applyBorder="1"/>
    <xf numFmtId="0" fontId="7" fillId="0" borderId="11" xfId="0" applyFont="1" applyBorder="1" applyAlignment="1">
      <alignment horizontal="left" vertical="center" wrapText="1"/>
    </xf>
    <xf numFmtId="0" fontId="8" fillId="0" borderId="12" xfId="0" applyFont="1" applyBorder="1"/>
    <xf numFmtId="0" fontId="11" fillId="3" borderId="11"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13" xfId="0" applyFont="1" applyBorder="1" applyAlignment="1">
      <alignment horizontal="center" vertical="center" textRotation="90" wrapText="1"/>
    </xf>
    <xf numFmtId="0" fontId="0" fillId="0" borderId="1" xfId="0" applyBorder="1" applyAlignment="1">
      <alignment horizontal="center" vertical="center"/>
    </xf>
    <xf numFmtId="0" fontId="8" fillId="0" borderId="3" xfId="0" applyFont="1" applyBorder="1"/>
    <xf numFmtId="0" fontId="8" fillId="0" borderId="5" xfId="0" applyFont="1" applyBorder="1"/>
    <xf numFmtId="0" fontId="8" fillId="0" borderId="6" xfId="0" applyFont="1" applyBorder="1"/>
    <xf numFmtId="0" fontId="8" fillId="0" borderId="7" xfId="0" applyFont="1" applyBorder="1"/>
    <xf numFmtId="0" fontId="8" fillId="0" borderId="9" xfId="0" applyFont="1" applyBorder="1"/>
    <xf numFmtId="0" fontId="9" fillId="0" borderId="1" xfId="0" applyFont="1" applyBorder="1" applyAlignment="1">
      <alignment horizontal="center" vertical="center" wrapText="1"/>
    </xf>
    <xf numFmtId="0" fontId="8" fillId="0" borderId="2" xfId="0" applyFont="1" applyBorder="1"/>
    <xf numFmtId="0" fontId="0" fillId="0" borderId="0" xfId="0"/>
    <xf numFmtId="0" fontId="8" fillId="0" borderId="8" xfId="0" applyFont="1" applyBorder="1"/>
    <xf numFmtId="0" fontId="7" fillId="0" borderId="13" xfId="0" applyFont="1" applyBorder="1" applyAlignment="1">
      <alignment horizontal="left" vertical="center" wrapText="1"/>
    </xf>
    <xf numFmtId="0" fontId="0" fillId="0" borderId="0" xfId="0" applyAlignment="1" applyProtection="1">
      <alignment horizontal="left" vertical="center"/>
      <protection locked="0"/>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9"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19" fillId="9" borderId="25" xfId="0" applyFont="1" applyFill="1" applyBorder="1" applyAlignment="1">
      <alignment horizontal="left" vertical="center"/>
    </xf>
    <xf numFmtId="0" fontId="19" fillId="9" borderId="44" xfId="0" applyFont="1" applyFill="1" applyBorder="1" applyAlignment="1">
      <alignment horizontal="left" vertical="center"/>
    </xf>
    <xf numFmtId="0" fontId="19" fillId="9" borderId="26" xfId="0" applyFont="1" applyFill="1" applyBorder="1" applyAlignment="1">
      <alignment horizontal="left" vertical="center"/>
    </xf>
  </cellXfs>
  <cellStyles count="8">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Porcentaje" xfId="6" builtinId="5"/>
  </cellStyles>
  <dxfs count="31">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customschemas.google.com/relationships/workbookmetadata" Target="metadata"/><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customXml" Target="../customXml/item2.xml"/><Relationship Id="rId20" Type="http://schemas.openxmlformats.org/officeDocument/2006/relationships/externalLink" Target="externalLinks/externalLink3.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58032</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Archivos%20de%20chat%20de%20Microsoft%20Teams/Formato%20DIES-FR07_Plan%20de%20Accion%20Anual_V05%20202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Plan%20Anticorrupci&#243;n%20y%20de%20Atenci&#243;n%20al%20Ciudadano%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AB2" t="str">
            <v>Dirección Administrativa y Financiera</v>
          </cell>
          <cell r="AC2" t="str">
            <v>DAF</v>
          </cell>
        </row>
        <row r="3">
          <cell r="A3" t="str">
            <v>Gestión Misional</v>
          </cell>
          <cell r="B3" t="str">
            <v>PerDos</v>
          </cell>
          <cell r="AB3" t="str">
            <v>Dirección General</v>
          </cell>
          <cell r="AC3" t="str">
            <v>DG</v>
          </cell>
        </row>
        <row r="4">
          <cell r="A4" t="str">
            <v>Recursos</v>
          </cell>
          <cell r="B4" t="str">
            <v>PerTres</v>
          </cell>
          <cell r="AB4" t="str">
            <v>Dirección de Gestión de Recursos Financieros de la Salud</v>
          </cell>
          <cell r="AC4" t="str">
            <v>DGRFS</v>
          </cell>
        </row>
        <row r="5">
          <cell r="A5" t="str">
            <v>Grupos de Valor</v>
          </cell>
          <cell r="B5" t="str">
            <v>PerCuatro</v>
          </cell>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B2" t="str">
            <v>Dirección Administrativa y Financiera</v>
          </cell>
          <cell r="AC2" t="str">
            <v>DAF</v>
          </cell>
        </row>
        <row r="3">
          <cell r="AB3" t="str">
            <v>Dirección General</v>
          </cell>
          <cell r="AC3" t="str">
            <v>DG</v>
          </cell>
        </row>
        <row r="4">
          <cell r="AB4" t="str">
            <v>Dirección de Gestión de Recursos Financieros de la Salud</v>
          </cell>
          <cell r="AC4" t="str">
            <v>DGRFS</v>
          </cell>
        </row>
        <row r="5">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Magaly Tello Ramirez" id="{DD726140-5AB6-4D28-9D15-487326E1A9B7}" userId="Magaly Tello Ramirez"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83" dT="2022-11-21T15:37:57.99" personId="{DD726140-5AB6-4D28-9D15-487326E1A9B7}" id="{743EABA3-82A6-4C2F-9B6D-4A33CCE6C810}">
    <text>Todas las dependencias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56"/>
  </cols>
  <sheetData>
    <row r="2" spans="1:27">
      <c r="A2" s="57" t="s">
        <v>0</v>
      </c>
      <c r="B2" s="56" t="s">
        <v>1</v>
      </c>
      <c r="C2" s="56" t="s">
        <v>2</v>
      </c>
      <c r="D2" s="56" t="s">
        <v>3</v>
      </c>
      <c r="E2" s="56" t="s">
        <v>4</v>
      </c>
      <c r="F2" s="56" t="s">
        <v>5</v>
      </c>
      <c r="G2" s="56" t="s">
        <v>6</v>
      </c>
      <c r="H2" s="56" t="s">
        <v>7</v>
      </c>
      <c r="I2" s="56" t="s">
        <v>8</v>
      </c>
      <c r="J2" s="56" t="s">
        <v>9</v>
      </c>
      <c r="K2" s="56" t="s">
        <v>10</v>
      </c>
      <c r="L2" s="56" t="s">
        <v>11</v>
      </c>
      <c r="M2" s="56" t="s">
        <v>12</v>
      </c>
      <c r="N2" s="56" t="s">
        <v>13</v>
      </c>
      <c r="O2" s="56" t="s">
        <v>14</v>
      </c>
      <c r="P2" s="56" t="s">
        <v>15</v>
      </c>
      <c r="Q2" s="56" t="s">
        <v>16</v>
      </c>
      <c r="R2" s="56" t="s">
        <v>17</v>
      </c>
      <c r="S2" s="56" t="s">
        <v>18</v>
      </c>
      <c r="T2" s="56" t="s">
        <v>19</v>
      </c>
      <c r="U2" s="56" t="s">
        <v>20</v>
      </c>
      <c r="V2" s="56" t="s">
        <v>21</v>
      </c>
      <c r="W2" s="56" t="s">
        <v>22</v>
      </c>
      <c r="X2" s="56" t="s">
        <v>23</v>
      </c>
      <c r="Y2" s="56" t="s">
        <v>24</v>
      </c>
      <c r="Z2" s="56" t="s">
        <v>25</v>
      </c>
      <c r="AA2" s="56" t="s">
        <v>26</v>
      </c>
    </row>
    <row r="3" spans="1:27">
      <c r="A3" s="57" t="s">
        <v>27</v>
      </c>
      <c r="B3" s="56" t="s">
        <v>28</v>
      </c>
      <c r="C3" s="56" t="s">
        <v>29</v>
      </c>
      <c r="D3" s="56" t="s">
        <v>30</v>
      </c>
      <c r="E3" s="56" t="s">
        <v>31</v>
      </c>
      <c r="F3" s="56" t="s">
        <v>32</v>
      </c>
      <c r="G3" s="56" t="s">
        <v>33</v>
      </c>
      <c r="H3" s="56" t="s">
        <v>34</v>
      </c>
      <c r="I3" s="56" t="s">
        <v>35</v>
      </c>
      <c r="J3" s="56" t="s">
        <v>36</v>
      </c>
      <c r="K3" s="56" t="s">
        <v>37</v>
      </c>
      <c r="L3" s="56" t="s">
        <v>38</v>
      </c>
      <c r="M3" s="56" t="s">
        <v>39</v>
      </c>
      <c r="N3" s="56" t="s">
        <v>40</v>
      </c>
      <c r="O3" s="56" t="s">
        <v>41</v>
      </c>
      <c r="P3" s="56" t="s">
        <v>42</v>
      </c>
      <c r="Q3" s="56" t="s">
        <v>43</v>
      </c>
      <c r="R3" s="56" t="s">
        <v>44</v>
      </c>
      <c r="S3" s="56" t="s">
        <v>45</v>
      </c>
      <c r="T3" s="56" t="s">
        <v>46</v>
      </c>
      <c r="U3" s="56" t="s">
        <v>47</v>
      </c>
      <c r="V3" s="56" t="s">
        <v>48</v>
      </c>
      <c r="W3" s="56" t="s">
        <v>49</v>
      </c>
    </row>
    <row r="4" spans="1:27">
      <c r="A4" s="57" t="s">
        <v>50</v>
      </c>
      <c r="B4" s="56" t="s">
        <v>51</v>
      </c>
      <c r="C4" s="56" t="s">
        <v>52</v>
      </c>
      <c r="D4" s="56" t="s">
        <v>53</v>
      </c>
      <c r="E4" s="56" t="s">
        <v>54</v>
      </c>
      <c r="F4" s="56" t="s">
        <v>55</v>
      </c>
      <c r="G4" s="56" t="s">
        <v>56</v>
      </c>
      <c r="H4" s="56" t="s">
        <v>57</v>
      </c>
      <c r="I4" s="56" t="s">
        <v>58</v>
      </c>
      <c r="J4" s="56" t="s">
        <v>59</v>
      </c>
      <c r="K4" s="56" t="s">
        <v>60</v>
      </c>
      <c r="L4" s="56" t="s">
        <v>61</v>
      </c>
      <c r="M4" s="56" t="s">
        <v>62</v>
      </c>
      <c r="N4" s="56" t="s">
        <v>63</v>
      </c>
      <c r="O4" s="56" t="s">
        <v>64</v>
      </c>
      <c r="P4" s="56" t="s">
        <v>65</v>
      </c>
      <c r="Q4" s="56" t="s">
        <v>66</v>
      </c>
      <c r="R4" s="56" t="s">
        <v>67</v>
      </c>
      <c r="S4" s="56" t="s">
        <v>68</v>
      </c>
      <c r="T4" s="56" t="s">
        <v>69</v>
      </c>
      <c r="U4" s="56" t="s">
        <v>70</v>
      </c>
      <c r="V4" s="56" t="s">
        <v>71</v>
      </c>
    </row>
    <row r="5" spans="1:27">
      <c r="A5" s="57" t="s">
        <v>72</v>
      </c>
      <c r="B5" s="56" t="s">
        <v>73</v>
      </c>
      <c r="C5" s="56" t="s">
        <v>74</v>
      </c>
      <c r="D5" s="56" t="s">
        <v>75</v>
      </c>
      <c r="E5" s="56" t="s">
        <v>76</v>
      </c>
      <c r="F5" s="56" t="s">
        <v>77</v>
      </c>
      <c r="G5" s="56" t="s">
        <v>78</v>
      </c>
      <c r="H5" s="56" t="s">
        <v>79</v>
      </c>
      <c r="I5" s="56" t="s">
        <v>80</v>
      </c>
      <c r="J5" s="56" t="s">
        <v>81</v>
      </c>
      <c r="K5" s="56" t="s">
        <v>82</v>
      </c>
      <c r="L5" s="56" t="s">
        <v>83</v>
      </c>
    </row>
    <row r="6" spans="1:27">
      <c r="A6" s="57" t="s">
        <v>84</v>
      </c>
      <c r="B6" s="56" t="s">
        <v>85</v>
      </c>
      <c r="C6" s="56" t="s">
        <v>86</v>
      </c>
      <c r="D6" s="56" t="s">
        <v>87</v>
      </c>
      <c r="E6" s="56" t="s">
        <v>88</v>
      </c>
      <c r="F6" s="56" t="s">
        <v>89</v>
      </c>
      <c r="G6" s="56" t="s">
        <v>90</v>
      </c>
      <c r="H6" s="56" t="s">
        <v>91</v>
      </c>
      <c r="I6" s="56" t="s">
        <v>92</v>
      </c>
      <c r="J6" s="56" t="s">
        <v>93</v>
      </c>
      <c r="K6" s="56" t="s">
        <v>94</v>
      </c>
      <c r="L6" s="56" t="s">
        <v>95</v>
      </c>
      <c r="M6" s="56" t="s">
        <v>96</v>
      </c>
      <c r="N6" s="56" t="s">
        <v>97</v>
      </c>
      <c r="O6" s="56" t="s">
        <v>98</v>
      </c>
    </row>
    <row r="7" spans="1:27">
      <c r="A7" s="57" t="s">
        <v>99</v>
      </c>
      <c r="B7" s="56" t="s">
        <v>100</v>
      </c>
      <c r="C7" s="56" t="s">
        <v>101</v>
      </c>
      <c r="D7" s="56" t="s">
        <v>102</v>
      </c>
      <c r="E7" s="56" t="s">
        <v>103</v>
      </c>
      <c r="F7" s="56" t="s">
        <v>104</v>
      </c>
      <c r="G7" s="56" t="s">
        <v>105</v>
      </c>
      <c r="H7" s="56" t="s">
        <v>106</v>
      </c>
      <c r="I7" s="56" t="s">
        <v>107</v>
      </c>
      <c r="J7" s="56" t="s">
        <v>108</v>
      </c>
      <c r="K7" s="56" t="s">
        <v>109</v>
      </c>
      <c r="L7" s="56" t="s">
        <v>110</v>
      </c>
      <c r="M7" s="56" t="s">
        <v>111</v>
      </c>
      <c r="N7" s="56" t="s">
        <v>112</v>
      </c>
      <c r="O7" s="56" t="s">
        <v>113</v>
      </c>
      <c r="P7" s="56" t="s">
        <v>114</v>
      </c>
      <c r="Q7" s="56" t="s">
        <v>115</v>
      </c>
      <c r="R7" s="56" t="s">
        <v>116</v>
      </c>
      <c r="S7" s="56" t="s">
        <v>117</v>
      </c>
      <c r="T7" s="56" t="s">
        <v>118</v>
      </c>
    </row>
    <row r="8" spans="1:27">
      <c r="A8" s="57" t="s">
        <v>119</v>
      </c>
      <c r="B8" s="56" t="s">
        <v>120</v>
      </c>
      <c r="C8" s="56" t="s">
        <v>121</v>
      </c>
      <c r="D8" s="56" t="s">
        <v>122</v>
      </c>
      <c r="E8" s="56" t="s">
        <v>123</v>
      </c>
      <c r="F8" s="56" t="s">
        <v>124</v>
      </c>
      <c r="G8" s="56" t="s">
        <v>125</v>
      </c>
      <c r="H8" s="56" t="s">
        <v>126</v>
      </c>
      <c r="I8" s="56" t="s">
        <v>127</v>
      </c>
      <c r="J8" s="56" t="s">
        <v>128</v>
      </c>
      <c r="K8" s="56" t="s">
        <v>129</v>
      </c>
      <c r="L8" s="56" t="s">
        <v>130</v>
      </c>
      <c r="M8" s="56" t="s">
        <v>131</v>
      </c>
      <c r="N8" s="56" t="s">
        <v>132</v>
      </c>
    </row>
    <row r="9" spans="1:27">
      <c r="A9" s="57" t="s">
        <v>133</v>
      </c>
      <c r="B9" s="56" t="s">
        <v>134</v>
      </c>
      <c r="C9" s="56" t="s">
        <v>135</v>
      </c>
      <c r="D9" s="56" t="s">
        <v>136</v>
      </c>
      <c r="E9" s="56" t="s">
        <v>137</v>
      </c>
      <c r="F9" s="56" t="s">
        <v>138</v>
      </c>
      <c r="G9" s="56" t="s">
        <v>139</v>
      </c>
      <c r="H9" s="56" t="s">
        <v>140</v>
      </c>
      <c r="I9" s="56" t="s">
        <v>141</v>
      </c>
      <c r="J9" s="56" t="s">
        <v>142</v>
      </c>
      <c r="K9" s="56" t="s">
        <v>143</v>
      </c>
      <c r="L9" s="56" t="s">
        <v>144</v>
      </c>
      <c r="M9" s="56" t="s">
        <v>145</v>
      </c>
      <c r="N9" s="56" t="s">
        <v>146</v>
      </c>
      <c r="O9" s="56" t="s">
        <v>147</v>
      </c>
      <c r="P9" s="56" t="s">
        <v>148</v>
      </c>
      <c r="Q9" s="56" t="s">
        <v>149</v>
      </c>
      <c r="R9" s="56" t="s">
        <v>150</v>
      </c>
      <c r="S9" s="56" t="s">
        <v>151</v>
      </c>
      <c r="T9" s="56" t="s">
        <v>152</v>
      </c>
      <c r="U9" s="56" t="s">
        <v>153</v>
      </c>
      <c r="V9" s="56" t="s">
        <v>154</v>
      </c>
      <c r="W9" s="56" t="s">
        <v>155</v>
      </c>
      <c r="X9" s="56" t="s">
        <v>156</v>
      </c>
    </row>
    <row r="14" spans="1:27">
      <c r="B14" s="61" t="s">
        <v>0</v>
      </c>
      <c r="C14" s="61" t="s">
        <v>27</v>
      </c>
      <c r="D14" s="61" t="s">
        <v>50</v>
      </c>
      <c r="E14" s="61" t="s">
        <v>72</v>
      </c>
      <c r="F14" s="61" t="s">
        <v>84</v>
      </c>
      <c r="G14" s="61" t="s">
        <v>99</v>
      </c>
      <c r="H14" s="61" t="s">
        <v>119</v>
      </c>
      <c r="I14" s="61" t="s">
        <v>133</v>
      </c>
      <c r="J14" s="62"/>
    </row>
    <row r="15" spans="1:27">
      <c r="B15" s="62" t="s">
        <v>1</v>
      </c>
      <c r="C15" s="62" t="s">
        <v>28</v>
      </c>
      <c r="D15" s="62" t="s">
        <v>51</v>
      </c>
      <c r="E15" s="62" t="s">
        <v>73</v>
      </c>
      <c r="F15" s="62" t="s">
        <v>85</v>
      </c>
      <c r="G15" s="62" t="s">
        <v>100</v>
      </c>
      <c r="H15" s="62" t="s">
        <v>120</v>
      </c>
      <c r="I15" s="62" t="s">
        <v>134</v>
      </c>
      <c r="J15" s="62"/>
    </row>
    <row r="16" spans="1:27">
      <c r="B16" s="62" t="s">
        <v>2</v>
      </c>
      <c r="C16" s="62" t="s">
        <v>29</v>
      </c>
      <c r="D16" s="62" t="s">
        <v>52</v>
      </c>
      <c r="E16" s="62" t="s">
        <v>74</v>
      </c>
      <c r="F16" s="62" t="s">
        <v>86</v>
      </c>
      <c r="G16" s="62" t="s">
        <v>101</v>
      </c>
      <c r="H16" s="62" t="s">
        <v>121</v>
      </c>
      <c r="I16" s="62" t="s">
        <v>135</v>
      </c>
      <c r="J16" s="62"/>
    </row>
    <row r="17" spans="2:10">
      <c r="B17" s="62" t="s">
        <v>3</v>
      </c>
      <c r="C17" s="62" t="s">
        <v>30</v>
      </c>
      <c r="D17" s="62" t="s">
        <v>53</v>
      </c>
      <c r="E17" s="62" t="s">
        <v>75</v>
      </c>
      <c r="F17" s="62" t="s">
        <v>87</v>
      </c>
      <c r="G17" s="62" t="s">
        <v>102</v>
      </c>
      <c r="H17" s="62" t="s">
        <v>122</v>
      </c>
      <c r="I17" s="62" t="s">
        <v>136</v>
      </c>
      <c r="J17" s="62"/>
    </row>
    <row r="18" spans="2:10">
      <c r="B18" s="62" t="s">
        <v>4</v>
      </c>
      <c r="C18" s="62" t="s">
        <v>31</v>
      </c>
      <c r="D18" s="62" t="s">
        <v>54</v>
      </c>
      <c r="E18" s="62" t="s">
        <v>76</v>
      </c>
      <c r="F18" s="62" t="s">
        <v>88</v>
      </c>
      <c r="G18" s="62" t="s">
        <v>103</v>
      </c>
      <c r="H18" s="62" t="s">
        <v>123</v>
      </c>
      <c r="I18" s="62" t="s">
        <v>137</v>
      </c>
      <c r="J18" s="62"/>
    </row>
    <row r="19" spans="2:10">
      <c r="B19" s="62" t="s">
        <v>5</v>
      </c>
      <c r="C19" s="62" t="s">
        <v>32</v>
      </c>
      <c r="D19" s="62" t="s">
        <v>55</v>
      </c>
      <c r="E19" s="62" t="s">
        <v>77</v>
      </c>
      <c r="F19" s="62" t="s">
        <v>89</v>
      </c>
      <c r="G19" s="62" t="s">
        <v>104</v>
      </c>
      <c r="H19" s="62" t="s">
        <v>124</v>
      </c>
      <c r="I19" s="62" t="s">
        <v>138</v>
      </c>
      <c r="J19" s="62"/>
    </row>
    <row r="20" spans="2:10">
      <c r="B20" s="62" t="s">
        <v>6</v>
      </c>
      <c r="C20" s="62" t="s">
        <v>33</v>
      </c>
      <c r="D20" s="62" t="s">
        <v>56</v>
      </c>
      <c r="E20" s="62" t="s">
        <v>78</v>
      </c>
      <c r="F20" s="62" t="s">
        <v>90</v>
      </c>
      <c r="G20" s="62" t="s">
        <v>105</v>
      </c>
      <c r="H20" s="62" t="s">
        <v>125</v>
      </c>
      <c r="I20" s="62" t="s">
        <v>139</v>
      </c>
      <c r="J20" s="62"/>
    </row>
    <row r="21" spans="2:10">
      <c r="B21" s="62" t="s">
        <v>7</v>
      </c>
      <c r="C21" s="62" t="s">
        <v>34</v>
      </c>
      <c r="D21" s="62" t="s">
        <v>57</v>
      </c>
      <c r="E21" s="62" t="s">
        <v>79</v>
      </c>
      <c r="F21" s="62" t="s">
        <v>91</v>
      </c>
      <c r="G21" s="62" t="s">
        <v>106</v>
      </c>
      <c r="H21" s="62" t="s">
        <v>126</v>
      </c>
      <c r="I21" s="62" t="s">
        <v>140</v>
      </c>
      <c r="J21" s="62"/>
    </row>
    <row r="22" spans="2:10">
      <c r="B22" s="62" t="s">
        <v>8</v>
      </c>
      <c r="C22" s="62" t="s">
        <v>35</v>
      </c>
      <c r="D22" s="62" t="s">
        <v>58</v>
      </c>
      <c r="E22" s="62" t="s">
        <v>80</v>
      </c>
      <c r="F22" s="62" t="s">
        <v>92</v>
      </c>
      <c r="G22" s="62" t="s">
        <v>107</v>
      </c>
      <c r="H22" s="62" t="s">
        <v>127</v>
      </c>
      <c r="I22" s="62" t="s">
        <v>141</v>
      </c>
      <c r="J22" s="62"/>
    </row>
    <row r="23" spans="2:10">
      <c r="B23" s="62" t="s">
        <v>9</v>
      </c>
      <c r="C23" s="62" t="s">
        <v>36</v>
      </c>
      <c r="D23" s="62" t="s">
        <v>59</v>
      </c>
      <c r="E23" s="62" t="s">
        <v>81</v>
      </c>
      <c r="F23" s="62" t="s">
        <v>93</v>
      </c>
      <c r="G23" s="62" t="s">
        <v>108</v>
      </c>
      <c r="H23" s="62" t="s">
        <v>128</v>
      </c>
      <c r="I23" s="62" t="s">
        <v>142</v>
      </c>
      <c r="J23" s="62"/>
    </row>
    <row r="24" spans="2:10">
      <c r="B24" s="62" t="s">
        <v>10</v>
      </c>
      <c r="C24" s="62" t="s">
        <v>37</v>
      </c>
      <c r="D24" s="62" t="s">
        <v>60</v>
      </c>
      <c r="E24" s="62" t="s">
        <v>82</v>
      </c>
      <c r="F24" s="62" t="s">
        <v>94</v>
      </c>
      <c r="G24" s="62" t="s">
        <v>109</v>
      </c>
      <c r="H24" s="62" t="s">
        <v>129</v>
      </c>
      <c r="I24" s="62" t="s">
        <v>143</v>
      </c>
      <c r="J24" s="62"/>
    </row>
    <row r="25" spans="2:10">
      <c r="B25" s="62" t="s">
        <v>11</v>
      </c>
      <c r="C25" s="62" t="s">
        <v>38</v>
      </c>
      <c r="D25" s="62" t="s">
        <v>61</v>
      </c>
      <c r="E25" s="62" t="s">
        <v>83</v>
      </c>
      <c r="F25" s="62" t="s">
        <v>95</v>
      </c>
      <c r="G25" s="62" t="s">
        <v>110</v>
      </c>
      <c r="H25" s="62" t="s">
        <v>130</v>
      </c>
      <c r="I25" s="62" t="s">
        <v>144</v>
      </c>
      <c r="J25" s="62"/>
    </row>
    <row r="26" spans="2:10">
      <c r="B26" s="62" t="s">
        <v>12</v>
      </c>
      <c r="C26" s="62" t="s">
        <v>39</v>
      </c>
      <c r="D26" s="62" t="s">
        <v>62</v>
      </c>
      <c r="E26" s="62"/>
      <c r="F26" s="62" t="s">
        <v>96</v>
      </c>
      <c r="G26" s="62" t="s">
        <v>111</v>
      </c>
      <c r="H26" s="62" t="s">
        <v>131</v>
      </c>
      <c r="I26" s="62" t="s">
        <v>145</v>
      </c>
      <c r="J26" s="62"/>
    </row>
    <row r="27" spans="2:10">
      <c r="B27" s="62" t="s">
        <v>13</v>
      </c>
      <c r="C27" s="62" t="s">
        <v>40</v>
      </c>
      <c r="D27" s="62" t="s">
        <v>63</v>
      </c>
      <c r="E27" s="62"/>
      <c r="F27" s="62" t="s">
        <v>97</v>
      </c>
      <c r="G27" s="62" t="s">
        <v>112</v>
      </c>
      <c r="H27" s="62" t="s">
        <v>132</v>
      </c>
      <c r="I27" s="62" t="s">
        <v>146</v>
      </c>
      <c r="J27" s="62"/>
    </row>
    <row r="28" spans="2:10">
      <c r="B28" s="62" t="s">
        <v>14</v>
      </c>
      <c r="C28" s="62" t="s">
        <v>41</v>
      </c>
      <c r="D28" s="62" t="s">
        <v>64</v>
      </c>
      <c r="E28" s="62"/>
      <c r="F28" s="62" t="s">
        <v>98</v>
      </c>
      <c r="G28" s="62" t="s">
        <v>113</v>
      </c>
      <c r="H28" s="62"/>
      <c r="I28" s="62" t="s">
        <v>147</v>
      </c>
      <c r="J28" s="62"/>
    </row>
    <row r="29" spans="2:10">
      <c r="B29" s="62" t="s">
        <v>15</v>
      </c>
      <c r="C29" s="62" t="s">
        <v>42</v>
      </c>
      <c r="D29" s="62" t="s">
        <v>65</v>
      </c>
      <c r="E29" s="62"/>
      <c r="F29" s="62"/>
      <c r="G29" s="62" t="s">
        <v>114</v>
      </c>
      <c r="H29" s="62"/>
      <c r="I29" s="62" t="s">
        <v>148</v>
      </c>
      <c r="J29" s="62"/>
    </row>
    <row r="30" spans="2:10">
      <c r="B30" s="62" t="s">
        <v>16</v>
      </c>
      <c r="C30" s="62" t="s">
        <v>43</v>
      </c>
      <c r="D30" s="62" t="s">
        <v>66</v>
      </c>
      <c r="E30" s="62"/>
      <c r="F30" s="62"/>
      <c r="G30" s="62" t="s">
        <v>115</v>
      </c>
      <c r="H30" s="62"/>
      <c r="I30" s="62" t="s">
        <v>149</v>
      </c>
      <c r="J30" s="62"/>
    </row>
    <row r="31" spans="2:10">
      <c r="B31" s="62" t="s">
        <v>17</v>
      </c>
      <c r="C31" s="62" t="s">
        <v>44</v>
      </c>
      <c r="D31" s="62" t="s">
        <v>67</v>
      </c>
      <c r="E31" s="62"/>
      <c r="F31" s="62"/>
      <c r="G31" s="62" t="s">
        <v>116</v>
      </c>
      <c r="H31" s="62"/>
      <c r="I31" s="62" t="s">
        <v>150</v>
      </c>
      <c r="J31" s="62"/>
    </row>
    <row r="32" spans="2:10">
      <c r="B32" s="62" t="s">
        <v>18</v>
      </c>
      <c r="C32" s="62" t="s">
        <v>45</v>
      </c>
      <c r="D32" s="62" t="s">
        <v>68</v>
      </c>
      <c r="E32" s="62"/>
      <c r="F32" s="62"/>
      <c r="G32" s="62" t="s">
        <v>117</v>
      </c>
      <c r="H32" s="62"/>
      <c r="I32" s="62" t="s">
        <v>151</v>
      </c>
      <c r="J32" s="62"/>
    </row>
    <row r="33" spans="2:10">
      <c r="B33" s="62" t="s">
        <v>19</v>
      </c>
      <c r="C33" s="62" t="s">
        <v>46</v>
      </c>
      <c r="D33" s="62" t="s">
        <v>69</v>
      </c>
      <c r="E33" s="62"/>
      <c r="F33" s="62"/>
      <c r="G33" s="62" t="s">
        <v>118</v>
      </c>
      <c r="H33" s="62"/>
      <c r="I33" s="62" t="s">
        <v>152</v>
      </c>
      <c r="J33" s="62"/>
    </row>
    <row r="34" spans="2:10">
      <c r="B34" s="62" t="s">
        <v>20</v>
      </c>
      <c r="C34" s="62" t="s">
        <v>47</v>
      </c>
      <c r="D34" s="62" t="s">
        <v>70</v>
      </c>
      <c r="E34" s="62"/>
      <c r="F34" s="62"/>
      <c r="G34" s="62"/>
      <c r="H34" s="62"/>
      <c r="I34" s="62" t="s">
        <v>153</v>
      </c>
      <c r="J34" s="62"/>
    </row>
    <row r="35" spans="2:10">
      <c r="B35" s="62" t="s">
        <v>21</v>
      </c>
      <c r="C35" s="62" t="s">
        <v>48</v>
      </c>
      <c r="D35" s="62" t="s">
        <v>71</v>
      </c>
      <c r="E35" s="62"/>
      <c r="F35" s="62"/>
      <c r="G35" s="62"/>
      <c r="H35" s="62"/>
      <c r="I35" s="62" t="s">
        <v>154</v>
      </c>
      <c r="J35" s="62"/>
    </row>
    <row r="36" spans="2:10">
      <c r="B36" s="62" t="s">
        <v>22</v>
      </c>
      <c r="C36" s="62" t="s">
        <v>49</v>
      </c>
      <c r="D36" s="62"/>
      <c r="E36" s="62"/>
      <c r="F36" s="62"/>
      <c r="G36" s="62"/>
      <c r="H36" s="62"/>
      <c r="I36" s="62" t="s">
        <v>155</v>
      </c>
      <c r="J36" s="62"/>
    </row>
    <row r="37" spans="2:10">
      <c r="B37" s="62" t="s">
        <v>23</v>
      </c>
      <c r="C37" s="62"/>
      <c r="D37" s="62"/>
      <c r="E37" s="62"/>
      <c r="F37" s="62"/>
      <c r="G37" s="62"/>
      <c r="H37" s="62"/>
      <c r="I37" s="62" t="s">
        <v>156</v>
      </c>
      <c r="J37" s="62"/>
    </row>
    <row r="38" spans="2:10">
      <c r="B38" s="62" t="s">
        <v>24</v>
      </c>
      <c r="C38" s="62"/>
      <c r="D38" s="62"/>
      <c r="E38" s="62"/>
      <c r="F38" s="62"/>
      <c r="G38" s="62"/>
      <c r="H38" s="62"/>
      <c r="I38" s="62"/>
      <c r="J38" s="62"/>
    </row>
    <row r="39" spans="2:10">
      <c r="B39" s="62" t="s">
        <v>25</v>
      </c>
      <c r="C39" s="62"/>
      <c r="D39" s="62"/>
      <c r="E39" s="62"/>
      <c r="F39" s="62"/>
      <c r="G39" s="62"/>
      <c r="H39" s="62"/>
      <c r="I39" s="62"/>
      <c r="J39" s="62"/>
    </row>
    <row r="40" spans="2:10">
      <c r="B40" s="62" t="s">
        <v>26</v>
      </c>
      <c r="C40" s="62"/>
      <c r="D40" s="62"/>
      <c r="E40" s="62"/>
      <c r="F40" s="62"/>
      <c r="G40" s="62"/>
      <c r="H40" s="62"/>
      <c r="I40" s="62"/>
      <c r="J40" s="6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90"/>
  <sheetViews>
    <sheetView showGridLines="0" tabSelected="1" view="pageBreakPreview" topLeftCell="B1" zoomScale="70" zoomScaleNormal="70" zoomScaleSheetLayoutView="70" workbookViewId="0">
      <pane ySplit="9" topLeftCell="A10" activePane="bottomLeft" state="frozen"/>
      <selection activeCell="B1" sqref="B1"/>
      <selection pane="bottomLeft" activeCell="B8" sqref="B8:B9"/>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8" width="15.625" customWidth="1"/>
    <col min="9" max="9" width="15.625" style="81" customWidth="1"/>
    <col min="10" max="22" width="15.625" customWidth="1"/>
    <col min="23" max="23" width="22.25" customWidth="1"/>
    <col min="24" max="25" width="17.125" customWidth="1"/>
    <col min="26" max="26" width="22.625" customWidth="1"/>
    <col min="27" max="27" width="33" customWidth="1"/>
    <col min="28" max="28" width="22.625" customWidth="1"/>
    <col min="29" max="29" width="17.75" customWidth="1"/>
    <col min="30" max="30" width="21.25" customWidth="1"/>
    <col min="31" max="31" width="11.75" customWidth="1"/>
    <col min="32" max="32" width="11.625" customWidth="1"/>
    <col min="33" max="33" width="22.625" customWidth="1"/>
    <col min="34" max="34" width="14.625" customWidth="1"/>
    <col min="35" max="35" width="19.25" customWidth="1"/>
    <col min="36" max="36" width="13" customWidth="1"/>
    <col min="37" max="37" width="17.125" customWidth="1"/>
    <col min="38" max="38" width="33.25" style="43" customWidth="1"/>
    <col min="39" max="55" width="10" customWidth="1"/>
  </cols>
  <sheetData>
    <row r="1" spans="1:55">
      <c r="A1" s="1"/>
      <c r="B1" s="41"/>
      <c r="C1" s="41"/>
      <c r="D1" s="41"/>
      <c r="E1" s="41"/>
      <c r="F1" s="41"/>
      <c r="G1" s="41"/>
      <c r="H1" s="41"/>
      <c r="I1" s="78"/>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19"/>
      <c r="AM1" s="1"/>
      <c r="AN1" s="1"/>
      <c r="AO1" s="1"/>
      <c r="AP1" s="1"/>
      <c r="AQ1" s="1"/>
      <c r="AR1" s="1"/>
      <c r="AS1" s="1"/>
      <c r="AT1" s="1"/>
      <c r="AU1" s="1"/>
      <c r="AV1" s="1"/>
      <c r="AW1" s="1"/>
      <c r="AX1" s="1"/>
      <c r="AY1" s="1"/>
      <c r="AZ1" s="1"/>
      <c r="BA1" s="1"/>
      <c r="BB1" s="1"/>
      <c r="BC1" s="1"/>
    </row>
    <row r="2" spans="1:55">
      <c r="A2" s="41"/>
      <c r="B2" s="326"/>
      <c r="C2" s="327"/>
      <c r="D2" s="327"/>
      <c r="E2" s="48"/>
      <c r="F2" s="336" t="s">
        <v>157</v>
      </c>
      <c r="G2" s="336" t="s">
        <v>158</v>
      </c>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50" t="s">
        <v>159</v>
      </c>
      <c r="AJ2" s="49"/>
      <c r="AK2" s="51" t="s">
        <v>160</v>
      </c>
      <c r="AL2" s="19"/>
      <c r="AM2" s="1"/>
      <c r="AN2" s="1"/>
      <c r="AO2" s="1"/>
      <c r="AP2" s="1"/>
      <c r="AQ2" s="1"/>
      <c r="AR2" s="1"/>
      <c r="AS2" s="1"/>
      <c r="AT2" s="1"/>
      <c r="AU2" s="1"/>
      <c r="AV2" s="1"/>
      <c r="AW2" s="1"/>
      <c r="AX2" s="1"/>
      <c r="AY2" s="1"/>
      <c r="AZ2" s="1"/>
      <c r="BA2" s="1"/>
      <c r="BB2" s="1"/>
      <c r="BC2" s="1"/>
    </row>
    <row r="3" spans="1:55">
      <c r="A3" s="41"/>
      <c r="B3" s="328"/>
      <c r="C3" s="329"/>
      <c r="D3" s="330"/>
      <c r="E3" s="45"/>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47" t="s">
        <v>161</v>
      </c>
      <c r="AJ3" s="46"/>
      <c r="AK3" s="74">
        <v>5</v>
      </c>
      <c r="AL3" s="19"/>
      <c r="AM3" s="1"/>
      <c r="AN3" s="1"/>
      <c r="AO3" s="1"/>
      <c r="AP3" s="1"/>
      <c r="AQ3" s="1"/>
      <c r="AR3" s="1"/>
      <c r="AS3" s="1"/>
      <c r="AT3" s="1"/>
      <c r="AU3" s="1"/>
      <c r="AV3" s="1"/>
      <c r="AW3" s="1"/>
      <c r="AX3" s="1"/>
      <c r="AY3" s="1"/>
      <c r="AZ3" s="1"/>
      <c r="BA3" s="1"/>
      <c r="BB3" s="1"/>
      <c r="BC3" s="1"/>
    </row>
    <row r="4" spans="1:55">
      <c r="A4" s="41"/>
      <c r="B4" s="328"/>
      <c r="C4" s="329"/>
      <c r="D4" s="330"/>
      <c r="E4" s="45"/>
      <c r="F4" s="337" t="s">
        <v>162</v>
      </c>
      <c r="G4" s="339" t="s">
        <v>163</v>
      </c>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47" t="s">
        <v>164</v>
      </c>
      <c r="AJ4" s="46"/>
      <c r="AK4" s="75">
        <v>44869</v>
      </c>
      <c r="AL4" s="19"/>
      <c r="AM4" s="1"/>
      <c r="AN4" s="1"/>
      <c r="AO4" s="1"/>
      <c r="AP4" s="1"/>
      <c r="AQ4" s="1"/>
      <c r="AR4" s="1"/>
      <c r="AS4" s="1"/>
      <c r="AT4" s="1"/>
      <c r="AU4" s="1"/>
      <c r="AV4" s="1"/>
      <c r="AW4" s="1"/>
      <c r="AX4" s="1"/>
      <c r="AY4" s="1"/>
      <c r="AZ4" s="1"/>
      <c r="BA4" s="1"/>
      <c r="BB4" s="1"/>
      <c r="BC4" s="1"/>
    </row>
    <row r="5" spans="1:55">
      <c r="A5" s="41"/>
      <c r="B5" s="331"/>
      <c r="C5" s="332"/>
      <c r="D5" s="332"/>
      <c r="E5" s="52"/>
      <c r="F5" s="338"/>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54" t="s">
        <v>165</v>
      </c>
      <c r="AJ5" s="53"/>
      <c r="AK5" s="55" t="s">
        <v>166</v>
      </c>
      <c r="AL5" s="19"/>
      <c r="AM5" s="1"/>
      <c r="AN5" s="1"/>
      <c r="AO5" s="1"/>
      <c r="AP5" s="1"/>
      <c r="AQ5" s="1"/>
      <c r="AR5" s="1"/>
      <c r="AS5" s="1"/>
      <c r="AT5" s="1"/>
      <c r="AU5" s="1"/>
      <c r="AV5" s="1"/>
      <c r="AW5" s="1"/>
      <c r="AX5" s="1"/>
      <c r="AY5" s="1"/>
      <c r="AZ5" s="1"/>
      <c r="BA5" s="1"/>
      <c r="BB5" s="1"/>
      <c r="BC5" s="1"/>
    </row>
    <row r="6" spans="1:55">
      <c r="A6" s="1"/>
      <c r="B6" s="41"/>
      <c r="C6" s="41"/>
      <c r="D6" s="41"/>
      <c r="E6" s="41"/>
      <c r="F6" s="41"/>
      <c r="G6" s="41"/>
      <c r="H6" s="41"/>
      <c r="I6" s="78"/>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19"/>
      <c r="AM6" s="1"/>
      <c r="AN6" s="1"/>
      <c r="AO6" s="1"/>
      <c r="AP6" s="1"/>
      <c r="AQ6" s="1"/>
      <c r="AR6" s="1"/>
      <c r="AS6" s="1"/>
      <c r="AT6" s="1"/>
      <c r="AU6" s="1"/>
      <c r="AV6" s="1"/>
      <c r="AW6" s="1"/>
      <c r="AX6" s="1"/>
      <c r="AY6" s="1"/>
      <c r="AZ6" s="1"/>
      <c r="BA6" s="1"/>
      <c r="BB6" s="1"/>
      <c r="BC6" s="1"/>
    </row>
    <row r="7" spans="1:55">
      <c r="A7" s="1"/>
      <c r="B7" s="1"/>
      <c r="C7" s="1"/>
      <c r="D7" s="1"/>
      <c r="E7" s="1"/>
      <c r="F7" s="1"/>
      <c r="G7" s="1"/>
      <c r="H7" s="1"/>
      <c r="I7" s="79"/>
      <c r="J7" s="1"/>
      <c r="K7" s="1"/>
      <c r="L7" s="1"/>
      <c r="M7" s="1"/>
      <c r="N7" s="1"/>
      <c r="O7" s="1"/>
      <c r="P7" s="1"/>
      <c r="Q7" s="1"/>
      <c r="R7" s="1"/>
      <c r="S7" s="1"/>
      <c r="T7" s="1"/>
      <c r="U7" s="1"/>
      <c r="V7" s="1"/>
      <c r="W7" s="1"/>
      <c r="X7" s="1"/>
      <c r="Y7" s="1"/>
      <c r="Z7" s="1"/>
      <c r="AA7" s="1"/>
      <c r="AB7" s="1"/>
      <c r="AC7" s="1"/>
      <c r="AD7" s="1"/>
      <c r="AE7" s="1"/>
      <c r="AF7" s="1"/>
      <c r="AG7" s="1"/>
      <c r="AH7" s="1"/>
      <c r="AI7" s="1"/>
      <c r="AJ7" s="1"/>
      <c r="AK7" s="1"/>
      <c r="AL7" s="19"/>
      <c r="AM7" s="1"/>
      <c r="AN7" s="1"/>
      <c r="AO7" s="1"/>
      <c r="AP7" s="1"/>
      <c r="AQ7" s="1"/>
      <c r="AR7" s="1"/>
      <c r="AS7" s="1"/>
      <c r="AT7" s="1"/>
      <c r="AU7" s="1"/>
      <c r="AV7" s="1"/>
      <c r="AW7" s="1"/>
      <c r="AX7" s="1"/>
      <c r="AY7" s="1"/>
      <c r="AZ7" s="1"/>
      <c r="BA7" s="1"/>
      <c r="BB7" s="1"/>
      <c r="BC7" s="1"/>
    </row>
    <row r="8" spans="1:55" ht="36.75" customHeight="1">
      <c r="A8" s="5"/>
      <c r="B8" s="322" t="s">
        <v>167</v>
      </c>
      <c r="C8" s="28"/>
      <c r="D8" s="322" t="s">
        <v>168</v>
      </c>
      <c r="E8" s="30"/>
      <c r="F8" s="322" t="s">
        <v>169</v>
      </c>
      <c r="G8" s="333" t="s">
        <v>170</v>
      </c>
      <c r="H8" s="334"/>
      <c r="I8" s="334"/>
      <c r="J8" s="334"/>
      <c r="K8" s="334"/>
      <c r="L8" s="334"/>
      <c r="M8" s="334"/>
      <c r="N8" s="334"/>
      <c r="O8" s="334"/>
      <c r="P8" s="334"/>
      <c r="Q8" s="334"/>
      <c r="R8" s="334"/>
      <c r="S8" s="334"/>
      <c r="T8" s="334"/>
      <c r="U8" s="334"/>
      <c r="V8" s="335"/>
      <c r="W8" s="322" t="s">
        <v>171</v>
      </c>
      <c r="X8" s="322" t="s">
        <v>172</v>
      </c>
      <c r="Y8" s="322" t="s">
        <v>173</v>
      </c>
      <c r="Z8" s="322" t="s">
        <v>174</v>
      </c>
      <c r="AA8" s="322" t="s">
        <v>175</v>
      </c>
      <c r="AB8" s="322" t="s">
        <v>176</v>
      </c>
      <c r="AC8" s="322" t="s">
        <v>177</v>
      </c>
      <c r="AD8" s="322" t="s">
        <v>178</v>
      </c>
      <c r="AE8" s="322" t="s">
        <v>179</v>
      </c>
      <c r="AF8" s="324" t="s">
        <v>180</v>
      </c>
      <c r="AG8" s="322" t="s">
        <v>181</v>
      </c>
      <c r="AH8" s="324" t="s">
        <v>182</v>
      </c>
      <c r="AI8" s="324" t="s">
        <v>183</v>
      </c>
      <c r="AJ8" s="27"/>
      <c r="AK8" s="324" t="s">
        <v>184</v>
      </c>
      <c r="AL8" s="5"/>
      <c r="AM8" s="5"/>
      <c r="AN8" s="5"/>
      <c r="AO8" s="5"/>
      <c r="AP8" s="5"/>
      <c r="AQ8" s="5"/>
      <c r="AR8" s="5"/>
      <c r="AS8" s="5"/>
      <c r="AT8" s="5"/>
      <c r="AU8" s="5"/>
      <c r="AV8" s="5"/>
      <c r="AW8" s="5"/>
      <c r="AX8" s="5"/>
      <c r="AY8" s="5"/>
      <c r="AZ8" s="5"/>
      <c r="BA8" s="5"/>
      <c r="BB8" s="5"/>
      <c r="BC8" s="5"/>
    </row>
    <row r="9" spans="1:55" ht="63" customHeight="1">
      <c r="A9" s="6" t="s">
        <v>185</v>
      </c>
      <c r="B9" s="323"/>
      <c r="C9" s="29"/>
      <c r="D9" s="323"/>
      <c r="E9" s="31"/>
      <c r="F9" s="323"/>
      <c r="G9" s="35" t="s">
        <v>186</v>
      </c>
      <c r="H9" s="35" t="s">
        <v>187</v>
      </c>
      <c r="I9" s="35" t="s">
        <v>1091</v>
      </c>
      <c r="J9" s="35" t="s">
        <v>188</v>
      </c>
      <c r="K9" s="35" t="s">
        <v>189</v>
      </c>
      <c r="L9" s="40" t="s">
        <v>190</v>
      </c>
      <c r="M9" s="35" t="s">
        <v>191</v>
      </c>
      <c r="N9" s="40" t="s">
        <v>192</v>
      </c>
      <c r="O9" s="35" t="s">
        <v>193</v>
      </c>
      <c r="P9" s="40" t="s">
        <v>194</v>
      </c>
      <c r="Q9" s="35" t="s">
        <v>195</v>
      </c>
      <c r="R9" s="40" t="s">
        <v>196</v>
      </c>
      <c r="S9" s="35" t="s">
        <v>197</v>
      </c>
      <c r="T9" s="40" t="s">
        <v>198</v>
      </c>
      <c r="U9" s="35" t="s">
        <v>199</v>
      </c>
      <c r="V9" s="40" t="s">
        <v>200</v>
      </c>
      <c r="W9" s="323"/>
      <c r="X9" s="323"/>
      <c r="Y9" s="323"/>
      <c r="Z9" s="323"/>
      <c r="AA9" s="323"/>
      <c r="AB9" s="323"/>
      <c r="AC9" s="323"/>
      <c r="AD9" s="323"/>
      <c r="AE9" s="323"/>
      <c r="AF9" s="325"/>
      <c r="AG9" s="323"/>
      <c r="AH9" s="325"/>
      <c r="AI9" s="325"/>
      <c r="AJ9" s="32"/>
      <c r="AK9" s="325"/>
      <c r="AL9" s="5"/>
      <c r="AM9" s="5"/>
      <c r="AN9" s="5"/>
      <c r="AO9" s="5"/>
      <c r="AP9" s="5"/>
      <c r="AQ9" s="5"/>
      <c r="AR9" s="5"/>
      <c r="AS9" s="5"/>
      <c r="AT9" s="5"/>
      <c r="AU9" s="5"/>
      <c r="AV9" s="5"/>
      <c r="AW9" s="5"/>
      <c r="AX9" s="5"/>
      <c r="AY9" s="5"/>
      <c r="AZ9" s="5"/>
      <c r="BA9" s="5"/>
      <c r="BB9" s="5"/>
      <c r="BC9" s="5"/>
    </row>
    <row r="10" spans="1:55" ht="105">
      <c r="A10" s="1"/>
      <c r="B10" s="7" t="s">
        <v>201</v>
      </c>
      <c r="C10" s="24" t="str">
        <f>VLOOKUP($B10,Listas!$A$2:$B$5,2,FALSE)</f>
        <v>PerDos</v>
      </c>
      <c r="D10" s="7" t="s">
        <v>202</v>
      </c>
      <c r="E10" s="24" t="str">
        <f>VLOOKUP($B10,Listas!$A$2:$B$5,2,FALSE)</f>
        <v>PerDos</v>
      </c>
      <c r="F10" s="7" t="s">
        <v>203</v>
      </c>
      <c r="G10" s="8" t="s">
        <v>204</v>
      </c>
      <c r="H10" s="8"/>
      <c r="I10" s="8"/>
      <c r="J10" s="8" t="s">
        <v>204</v>
      </c>
      <c r="K10" s="8" t="s">
        <v>204</v>
      </c>
      <c r="L10" s="8" t="s">
        <v>205</v>
      </c>
      <c r="M10" s="7"/>
      <c r="N10" s="7"/>
      <c r="O10" s="7"/>
      <c r="P10" s="7"/>
      <c r="Q10" s="7"/>
      <c r="R10" s="7"/>
      <c r="S10" s="7"/>
      <c r="T10" s="7"/>
      <c r="U10" s="7"/>
      <c r="V10" s="7"/>
      <c r="W10" s="209" t="s">
        <v>206</v>
      </c>
      <c r="X10" s="209" t="s">
        <v>1057</v>
      </c>
      <c r="Y10" s="209" t="s">
        <v>1058</v>
      </c>
      <c r="Z10" s="209" t="s">
        <v>208</v>
      </c>
      <c r="AA10" s="209" t="s">
        <v>1123</v>
      </c>
      <c r="AB10" s="209" t="s">
        <v>209</v>
      </c>
      <c r="AC10" s="209" t="s">
        <v>210</v>
      </c>
      <c r="AD10" s="7" t="s">
        <v>1056</v>
      </c>
      <c r="AE10" s="9">
        <v>44958</v>
      </c>
      <c r="AF10" s="9">
        <v>45290</v>
      </c>
      <c r="AG10" s="8" t="s">
        <v>72</v>
      </c>
      <c r="AH10" s="8">
        <v>50</v>
      </c>
      <c r="AI10" s="7" t="s">
        <v>72</v>
      </c>
      <c r="AJ10" s="7" t="str">
        <f>VLOOKUP($AI10,Listas!$AB$1:$AC$10,2,FALSE)</f>
        <v>DLYG</v>
      </c>
      <c r="AK10" s="7" t="s">
        <v>212</v>
      </c>
      <c r="AL10" s="10"/>
      <c r="AM10" s="10"/>
      <c r="AN10" s="10"/>
      <c r="AO10" s="10"/>
      <c r="AP10" s="10"/>
      <c r="AQ10" s="10"/>
      <c r="AR10" s="10"/>
      <c r="AS10" s="10"/>
      <c r="AT10" s="10"/>
      <c r="AU10" s="10"/>
      <c r="AV10" s="10"/>
      <c r="AW10" s="10"/>
      <c r="AX10" s="10"/>
      <c r="AY10" s="10"/>
      <c r="AZ10" s="10"/>
      <c r="BA10" s="10"/>
      <c r="BB10" s="10"/>
      <c r="BC10" s="10"/>
    </row>
    <row r="11" spans="1:55" ht="105">
      <c r="A11" s="1"/>
      <c r="B11" s="7" t="s">
        <v>201</v>
      </c>
      <c r="C11" s="24" t="str">
        <f>VLOOKUP($B11,Listas!$A$2:$B$5,2,FALSE)</f>
        <v>PerDos</v>
      </c>
      <c r="D11" s="7" t="s">
        <v>202</v>
      </c>
      <c r="E11" s="24" t="str">
        <f>VLOOKUP($B11,Listas!$A$2:$B$5,2,FALSE)</f>
        <v>PerDos</v>
      </c>
      <c r="F11" s="7" t="s">
        <v>203</v>
      </c>
      <c r="G11" s="8" t="s">
        <v>204</v>
      </c>
      <c r="H11" s="8"/>
      <c r="I11" s="8"/>
      <c r="J11" s="8" t="s">
        <v>204</v>
      </c>
      <c r="K11" s="8" t="s">
        <v>204</v>
      </c>
      <c r="L11" s="8" t="s">
        <v>205</v>
      </c>
      <c r="M11" s="7"/>
      <c r="N11" s="7"/>
      <c r="O11" s="7"/>
      <c r="P11" s="7"/>
      <c r="Q11" s="7"/>
      <c r="R11" s="7"/>
      <c r="S11" s="7"/>
      <c r="T11" s="7"/>
      <c r="U11" s="7"/>
      <c r="V11" s="7"/>
      <c r="W11" s="209" t="s">
        <v>206</v>
      </c>
      <c r="X11" s="209" t="s">
        <v>1057</v>
      </c>
      <c r="Y11" s="209" t="s">
        <v>1058</v>
      </c>
      <c r="Z11" s="209" t="s">
        <v>213</v>
      </c>
      <c r="AA11" s="210" t="s">
        <v>1124</v>
      </c>
      <c r="AB11" s="210" t="s">
        <v>214</v>
      </c>
      <c r="AC11" s="209" t="s">
        <v>210</v>
      </c>
      <c r="AD11" s="7" t="s">
        <v>1059</v>
      </c>
      <c r="AE11" s="9">
        <v>44958</v>
      </c>
      <c r="AF11" s="9">
        <v>45291</v>
      </c>
      <c r="AG11" s="8" t="s">
        <v>72</v>
      </c>
      <c r="AH11" s="8">
        <v>50</v>
      </c>
      <c r="AI11" s="7" t="s">
        <v>72</v>
      </c>
      <c r="AJ11" s="7" t="str">
        <f>VLOOKUP($AI11,Listas!$AB$1:$AC$10,2,FALSE)</f>
        <v>DLYG</v>
      </c>
      <c r="AK11" s="7" t="s">
        <v>212</v>
      </c>
      <c r="AL11" s="19"/>
      <c r="AM11" s="1"/>
      <c r="AN11" s="1"/>
      <c r="AO11" s="1"/>
      <c r="AP11" s="1"/>
      <c r="AQ11" s="1"/>
      <c r="AR11" s="1"/>
      <c r="AS11" s="1"/>
      <c r="AT11" s="1"/>
      <c r="AU11" s="1"/>
      <c r="AV11" s="1"/>
      <c r="AW11" s="1"/>
      <c r="AX11" s="1"/>
      <c r="AY11" s="1"/>
      <c r="AZ11" s="1"/>
      <c r="BA11" s="1"/>
      <c r="BB11" s="1"/>
      <c r="BC11" s="1"/>
    </row>
    <row r="12" spans="1:55" ht="90">
      <c r="A12" s="1"/>
      <c r="B12" s="7" t="s">
        <v>201</v>
      </c>
      <c r="C12" s="24" t="str">
        <f>VLOOKUP($B12,Listas!$A$2:$B$5,2,FALSE)</f>
        <v>PerDos</v>
      </c>
      <c r="D12" s="7" t="s">
        <v>202</v>
      </c>
      <c r="E12" s="24" t="str">
        <f>VLOOKUP($D12,Listas!$E$2:$F$11,2,FALSE)</f>
        <v>ObjCinco</v>
      </c>
      <c r="F12" s="7" t="s">
        <v>203</v>
      </c>
      <c r="G12" s="8" t="s">
        <v>204</v>
      </c>
      <c r="H12" s="8"/>
      <c r="I12" s="210" t="s">
        <v>204</v>
      </c>
      <c r="J12" s="8" t="s">
        <v>204</v>
      </c>
      <c r="K12" s="8" t="s">
        <v>204</v>
      </c>
      <c r="L12" s="8" t="s">
        <v>215</v>
      </c>
      <c r="M12" s="7"/>
      <c r="N12" s="7"/>
      <c r="O12" s="7"/>
      <c r="P12" s="7"/>
      <c r="Q12" s="7"/>
      <c r="R12" s="7"/>
      <c r="S12" s="7" t="s">
        <v>204</v>
      </c>
      <c r="T12" s="7" t="s">
        <v>216</v>
      </c>
      <c r="U12" s="7"/>
      <c r="V12" s="7"/>
      <c r="W12" s="209" t="s">
        <v>217</v>
      </c>
      <c r="X12" s="211" t="s">
        <v>207</v>
      </c>
      <c r="Y12" s="209" t="s">
        <v>72</v>
      </c>
      <c r="Z12" s="209" t="s">
        <v>218</v>
      </c>
      <c r="AA12" s="210" t="s">
        <v>219</v>
      </c>
      <c r="AB12" s="210" t="s">
        <v>220</v>
      </c>
      <c r="AC12" s="7" t="s">
        <v>221</v>
      </c>
      <c r="AD12" s="7" t="s">
        <v>222</v>
      </c>
      <c r="AE12" s="9">
        <v>44958</v>
      </c>
      <c r="AF12" s="9">
        <v>45291</v>
      </c>
      <c r="AG12" s="8" t="s">
        <v>72</v>
      </c>
      <c r="AH12" s="8">
        <v>50</v>
      </c>
      <c r="AI12" s="7" t="s">
        <v>72</v>
      </c>
      <c r="AJ12" s="7" t="str">
        <f>VLOOKUP($AI12,Listas!$AB$1:$AC$10,2,FALSE)</f>
        <v>DLYG</v>
      </c>
      <c r="AK12" s="7" t="s">
        <v>223</v>
      </c>
      <c r="AL12" s="19"/>
      <c r="AM12" s="1"/>
      <c r="AN12" s="1"/>
      <c r="AO12" s="1"/>
      <c r="AP12" s="1"/>
      <c r="AQ12" s="1"/>
      <c r="AR12" s="1"/>
      <c r="AS12" s="1"/>
      <c r="AT12" s="1"/>
      <c r="AU12" s="1"/>
      <c r="AV12" s="1"/>
      <c r="AW12" s="1"/>
      <c r="AX12" s="1"/>
      <c r="AY12" s="1"/>
      <c r="AZ12" s="1"/>
      <c r="BA12" s="1"/>
      <c r="BB12" s="1"/>
      <c r="BC12" s="1"/>
    </row>
    <row r="13" spans="1:55" ht="95.25" customHeight="1">
      <c r="A13" s="1"/>
      <c r="B13" s="7" t="s">
        <v>201</v>
      </c>
      <c r="C13" s="24" t="str">
        <f>VLOOKUP($B13,Listas!$A$2:$B$5,2,FALSE)</f>
        <v>PerDos</v>
      </c>
      <c r="D13" s="7" t="s">
        <v>202</v>
      </c>
      <c r="E13" s="24" t="str">
        <f>VLOOKUP($D13,Listas!$E$2:$F$11,2,FALSE)</f>
        <v>ObjCinco</v>
      </c>
      <c r="F13" s="7" t="s">
        <v>203</v>
      </c>
      <c r="G13" s="8" t="s">
        <v>204</v>
      </c>
      <c r="H13" s="8"/>
      <c r="I13" s="210" t="s">
        <v>204</v>
      </c>
      <c r="J13" s="8" t="s">
        <v>204</v>
      </c>
      <c r="K13" s="8" t="s">
        <v>204</v>
      </c>
      <c r="L13" s="8" t="s">
        <v>215</v>
      </c>
      <c r="M13" s="7"/>
      <c r="N13" s="7"/>
      <c r="O13" s="209"/>
      <c r="P13" s="209"/>
      <c r="Q13" s="209"/>
      <c r="R13" s="209"/>
      <c r="S13" s="209" t="s">
        <v>204</v>
      </c>
      <c r="T13" s="209" t="s">
        <v>216</v>
      </c>
      <c r="U13" s="209"/>
      <c r="V13" s="209"/>
      <c r="W13" s="209" t="s">
        <v>217</v>
      </c>
      <c r="X13" s="211" t="s">
        <v>207</v>
      </c>
      <c r="Y13" s="209" t="s">
        <v>72</v>
      </c>
      <c r="Z13" s="209" t="s">
        <v>224</v>
      </c>
      <c r="AA13" s="210" t="s">
        <v>225</v>
      </c>
      <c r="AB13" s="8" t="s">
        <v>226</v>
      </c>
      <c r="AC13" s="7" t="s">
        <v>221</v>
      </c>
      <c r="AD13" s="7" t="s">
        <v>227</v>
      </c>
      <c r="AE13" s="9">
        <v>45047</v>
      </c>
      <c r="AF13" s="9">
        <v>45291</v>
      </c>
      <c r="AG13" s="8" t="s">
        <v>72</v>
      </c>
      <c r="AH13" s="8">
        <v>50</v>
      </c>
      <c r="AI13" s="7" t="s">
        <v>72</v>
      </c>
      <c r="AJ13" s="7" t="str">
        <f>VLOOKUP($AI13,Listas!$AB$1:$AC$10,2,FALSE)</f>
        <v>DLYG</v>
      </c>
      <c r="AK13" s="7" t="s">
        <v>223</v>
      </c>
      <c r="AL13" s="19"/>
      <c r="AM13" s="1"/>
      <c r="AN13" s="1"/>
      <c r="AO13" s="1"/>
      <c r="AP13" s="1"/>
      <c r="AQ13" s="1"/>
      <c r="AR13" s="1"/>
      <c r="AS13" s="1"/>
      <c r="AT13" s="1"/>
      <c r="AU13" s="1"/>
      <c r="AV13" s="1"/>
      <c r="AW13" s="1"/>
      <c r="AX13" s="1"/>
      <c r="AY13" s="1"/>
      <c r="AZ13" s="1"/>
      <c r="BA13" s="1"/>
      <c r="BB13" s="1"/>
      <c r="BC13" s="1"/>
    </row>
    <row r="14" spans="1:55" ht="105">
      <c r="A14" s="1"/>
      <c r="B14" s="7" t="s">
        <v>201</v>
      </c>
      <c r="C14" s="24" t="str">
        <f>VLOOKUP($B14,Listas!$A$2:$B$5,2,FALSE)</f>
        <v>PerDos</v>
      </c>
      <c r="D14" s="7" t="s">
        <v>202</v>
      </c>
      <c r="E14" s="24" t="str">
        <f>VLOOKUP($D14,Listas!$E$2:$F$11,2,FALSE)</f>
        <v>ObjCinco</v>
      </c>
      <c r="F14" s="7" t="s">
        <v>203</v>
      </c>
      <c r="G14" s="8" t="s">
        <v>204</v>
      </c>
      <c r="H14" s="8"/>
      <c r="I14" s="210" t="s">
        <v>204</v>
      </c>
      <c r="J14" s="8" t="s">
        <v>204</v>
      </c>
      <c r="K14" s="8" t="s">
        <v>204</v>
      </c>
      <c r="L14" s="8" t="s">
        <v>215</v>
      </c>
      <c r="M14" s="7"/>
      <c r="N14" s="7"/>
      <c r="O14" s="209"/>
      <c r="P14" s="209"/>
      <c r="Q14" s="209"/>
      <c r="R14" s="209"/>
      <c r="S14" s="209" t="s">
        <v>204</v>
      </c>
      <c r="T14" s="209" t="s">
        <v>216</v>
      </c>
      <c r="U14" s="209"/>
      <c r="V14" s="209"/>
      <c r="W14" s="209" t="s">
        <v>228</v>
      </c>
      <c r="X14" s="209" t="s">
        <v>1057</v>
      </c>
      <c r="Y14" s="209" t="s">
        <v>1058</v>
      </c>
      <c r="Z14" s="209" t="s">
        <v>229</v>
      </c>
      <c r="AA14" s="210" t="s">
        <v>230</v>
      </c>
      <c r="AB14" s="210" t="s">
        <v>231</v>
      </c>
      <c r="AC14" s="209" t="s">
        <v>1060</v>
      </c>
      <c r="AD14" s="209" t="s">
        <v>233</v>
      </c>
      <c r="AE14" s="212">
        <v>45108</v>
      </c>
      <c r="AF14" s="212">
        <v>45291</v>
      </c>
      <c r="AG14" s="210" t="s">
        <v>72</v>
      </c>
      <c r="AH14" s="210">
        <v>50</v>
      </c>
      <c r="AI14" s="209" t="s">
        <v>72</v>
      </c>
      <c r="AJ14" s="209" t="str">
        <f>VLOOKUP($AI14,Listas!$AB$1:$AC$10,2,FALSE)</f>
        <v>DLYG</v>
      </c>
      <c r="AK14" s="209" t="s">
        <v>234</v>
      </c>
      <c r="AL14" s="19"/>
      <c r="AM14" s="1"/>
      <c r="AN14" s="1"/>
      <c r="AO14" s="1"/>
      <c r="AP14" s="1"/>
      <c r="AQ14" s="1"/>
      <c r="AR14" s="1"/>
      <c r="AS14" s="1"/>
      <c r="AT14" s="1"/>
      <c r="AU14" s="1"/>
      <c r="AV14" s="1"/>
      <c r="AW14" s="1"/>
      <c r="AX14" s="1"/>
      <c r="AY14" s="1"/>
      <c r="AZ14" s="1"/>
      <c r="BA14" s="1"/>
      <c r="BB14" s="1"/>
      <c r="BC14" s="1"/>
    </row>
    <row r="15" spans="1:55" ht="105">
      <c r="A15" s="1"/>
      <c r="B15" s="7" t="s">
        <v>201</v>
      </c>
      <c r="C15" s="24" t="str">
        <f>VLOOKUP($B15,Listas!$A$2:$B$5,2,FALSE)</f>
        <v>PerDos</v>
      </c>
      <c r="D15" s="7" t="s">
        <v>202</v>
      </c>
      <c r="E15" s="24" t="str">
        <f>VLOOKUP($D15,Listas!$E$2:$F$11,2,FALSE)</f>
        <v>ObjCinco</v>
      </c>
      <c r="F15" s="7" t="s">
        <v>203</v>
      </c>
      <c r="G15" s="8" t="s">
        <v>204</v>
      </c>
      <c r="H15" s="8"/>
      <c r="I15" s="210" t="s">
        <v>204</v>
      </c>
      <c r="J15" s="8" t="s">
        <v>204</v>
      </c>
      <c r="K15" s="8" t="s">
        <v>204</v>
      </c>
      <c r="L15" s="8" t="s">
        <v>215</v>
      </c>
      <c r="M15" s="7"/>
      <c r="N15" s="7"/>
      <c r="O15" s="209"/>
      <c r="P15" s="209"/>
      <c r="Q15" s="209"/>
      <c r="R15" s="209"/>
      <c r="S15" s="209" t="s">
        <v>204</v>
      </c>
      <c r="T15" s="209" t="s">
        <v>216</v>
      </c>
      <c r="U15" s="209"/>
      <c r="V15" s="209"/>
      <c r="W15" s="209" t="s">
        <v>1178</v>
      </c>
      <c r="X15" s="209" t="s">
        <v>1057</v>
      </c>
      <c r="Y15" s="209" t="s">
        <v>1058</v>
      </c>
      <c r="Z15" s="209" t="s">
        <v>235</v>
      </c>
      <c r="AA15" s="209" t="s">
        <v>236</v>
      </c>
      <c r="AB15" s="8" t="s">
        <v>237</v>
      </c>
      <c r="AC15" s="7" t="s">
        <v>238</v>
      </c>
      <c r="AD15" s="7"/>
      <c r="AE15" s="212">
        <v>45108</v>
      </c>
      <c r="AF15" s="9">
        <v>45291</v>
      </c>
      <c r="AG15" s="8" t="s">
        <v>72</v>
      </c>
      <c r="AH15" s="8">
        <v>50</v>
      </c>
      <c r="AI15" s="7" t="s">
        <v>72</v>
      </c>
      <c r="AJ15" s="7" t="str">
        <f>VLOOKUP($AI15,Listas!$AB$1:$AC$10,2,FALSE)</f>
        <v>DLYG</v>
      </c>
      <c r="AK15" s="7" t="s">
        <v>223</v>
      </c>
      <c r="AL15" s="19"/>
      <c r="AM15" s="1"/>
      <c r="AN15" s="1"/>
      <c r="AO15" s="1"/>
      <c r="AP15" s="1"/>
      <c r="AQ15" s="1"/>
      <c r="AR15" s="1"/>
      <c r="AS15" s="1"/>
      <c r="AT15" s="1"/>
      <c r="AU15" s="1"/>
      <c r="AV15" s="1"/>
      <c r="AW15" s="1"/>
      <c r="AX15" s="1"/>
      <c r="AY15" s="1"/>
      <c r="AZ15" s="1"/>
      <c r="BA15" s="1"/>
      <c r="BB15" s="1"/>
      <c r="BC15" s="1"/>
    </row>
    <row r="16" spans="1:55" ht="90">
      <c r="A16" s="1"/>
      <c r="B16" s="7" t="s">
        <v>201</v>
      </c>
      <c r="C16" s="24" t="str">
        <f>VLOOKUP($B16,Listas!$A$2:$B$5,2,FALSE)</f>
        <v>PerDos</v>
      </c>
      <c r="D16" s="7" t="s">
        <v>202</v>
      </c>
      <c r="E16" s="24" t="str">
        <f>VLOOKUP($D16,Listas!$E$2:$F$11,2,FALSE)</f>
        <v>ObjCinco</v>
      </c>
      <c r="F16" s="7" t="s">
        <v>203</v>
      </c>
      <c r="G16" s="8" t="s">
        <v>204</v>
      </c>
      <c r="H16" s="8"/>
      <c r="I16" s="8"/>
      <c r="J16" s="8" t="s">
        <v>204</v>
      </c>
      <c r="K16" s="8" t="s">
        <v>204</v>
      </c>
      <c r="L16" s="8" t="s">
        <v>205</v>
      </c>
      <c r="M16" s="7"/>
      <c r="N16" s="7"/>
      <c r="O16" s="209"/>
      <c r="P16" s="209"/>
      <c r="Q16" s="209"/>
      <c r="R16" s="209"/>
      <c r="S16" s="209"/>
      <c r="T16" s="209"/>
      <c r="U16" s="209"/>
      <c r="V16" s="209"/>
      <c r="W16" s="209" t="s">
        <v>1125</v>
      </c>
      <c r="X16" s="211" t="s">
        <v>207</v>
      </c>
      <c r="Y16" s="209" t="s">
        <v>72</v>
      </c>
      <c r="Z16" s="209" t="s">
        <v>239</v>
      </c>
      <c r="AA16" s="209" t="s">
        <v>240</v>
      </c>
      <c r="AB16" s="8" t="s">
        <v>241</v>
      </c>
      <c r="AC16" s="7" t="s">
        <v>221</v>
      </c>
      <c r="AD16" s="7" t="s">
        <v>242</v>
      </c>
      <c r="AE16" s="9">
        <v>44927</v>
      </c>
      <c r="AF16" s="9">
        <v>45291</v>
      </c>
      <c r="AG16" s="8" t="s">
        <v>72</v>
      </c>
      <c r="AH16" s="8">
        <v>100</v>
      </c>
      <c r="AI16" s="7" t="s">
        <v>72</v>
      </c>
      <c r="AJ16" s="7" t="str">
        <f>VLOOKUP($AI16,Listas!$AB$1:$AC$10,2,FALSE)</f>
        <v>DLYG</v>
      </c>
      <c r="AK16" s="7" t="s">
        <v>223</v>
      </c>
      <c r="AL16" s="19"/>
      <c r="AM16" s="1"/>
      <c r="AN16" s="1"/>
      <c r="AO16" s="1"/>
      <c r="AP16" s="1"/>
      <c r="AQ16" s="1"/>
      <c r="AR16" s="1"/>
      <c r="AS16" s="1"/>
      <c r="AT16" s="1"/>
      <c r="AU16" s="1"/>
      <c r="AV16" s="1"/>
      <c r="AW16" s="1"/>
      <c r="AX16" s="1"/>
      <c r="AY16" s="1"/>
      <c r="AZ16" s="1"/>
      <c r="BA16" s="1"/>
      <c r="BB16" s="1"/>
      <c r="BC16" s="1"/>
    </row>
    <row r="17" spans="1:55" ht="105">
      <c r="A17" s="1"/>
      <c r="B17" s="7" t="s">
        <v>201</v>
      </c>
      <c r="C17" s="24" t="str">
        <f>VLOOKUP($B17,Listas!$A$2:$B$5,2,FALSE)</f>
        <v>PerDos</v>
      </c>
      <c r="D17" s="7" t="s">
        <v>202</v>
      </c>
      <c r="E17" s="24" t="str">
        <f>VLOOKUP($D17,Listas!$E$2:$F$11,2,FALSE)</f>
        <v>ObjCinco</v>
      </c>
      <c r="F17" s="7" t="s">
        <v>203</v>
      </c>
      <c r="G17" s="8" t="s">
        <v>204</v>
      </c>
      <c r="H17" s="8"/>
      <c r="I17" s="8"/>
      <c r="J17" s="8" t="s">
        <v>204</v>
      </c>
      <c r="K17" s="8" t="s">
        <v>204</v>
      </c>
      <c r="L17" s="8" t="s">
        <v>205</v>
      </c>
      <c r="M17" s="7"/>
      <c r="N17" s="7"/>
      <c r="O17" s="209"/>
      <c r="P17" s="209"/>
      <c r="Q17" s="209"/>
      <c r="R17" s="209"/>
      <c r="S17" s="209" t="s">
        <v>204</v>
      </c>
      <c r="T17" s="209" t="s">
        <v>243</v>
      </c>
      <c r="U17" s="209"/>
      <c r="V17" s="209"/>
      <c r="W17" s="209" t="s">
        <v>244</v>
      </c>
      <c r="X17" s="211" t="s">
        <v>207</v>
      </c>
      <c r="Y17" s="209" t="s">
        <v>72</v>
      </c>
      <c r="Z17" s="209" t="s">
        <v>245</v>
      </c>
      <c r="AA17" s="210" t="s">
        <v>246</v>
      </c>
      <c r="AB17" s="210" t="s">
        <v>220</v>
      </c>
      <c r="AC17" s="209" t="s">
        <v>247</v>
      </c>
      <c r="AD17" s="209" t="s">
        <v>248</v>
      </c>
      <c r="AE17" s="212">
        <v>44927</v>
      </c>
      <c r="AF17" s="212">
        <v>45291</v>
      </c>
      <c r="AG17" s="8" t="s">
        <v>72</v>
      </c>
      <c r="AH17" s="8">
        <v>50</v>
      </c>
      <c r="AI17" s="7" t="s">
        <v>72</v>
      </c>
      <c r="AJ17" s="7" t="str">
        <f>VLOOKUP($AI17,Listas!$AB$1:$AC$10,2,FALSE)</f>
        <v>DLYG</v>
      </c>
      <c r="AK17" s="7" t="s">
        <v>223</v>
      </c>
      <c r="AL17" s="19"/>
      <c r="AM17" s="1"/>
      <c r="AN17" s="1"/>
      <c r="AO17" s="1"/>
      <c r="AP17" s="1"/>
      <c r="AQ17" s="1"/>
      <c r="AR17" s="1"/>
      <c r="AS17" s="1"/>
      <c r="AT17" s="1"/>
      <c r="AU17" s="1"/>
      <c r="AV17" s="1"/>
      <c r="AW17" s="1"/>
      <c r="AX17" s="1"/>
      <c r="AY17" s="1"/>
      <c r="AZ17" s="1"/>
      <c r="BA17" s="1"/>
      <c r="BB17" s="1"/>
      <c r="BC17" s="1"/>
    </row>
    <row r="18" spans="1:55" ht="105">
      <c r="A18" s="1"/>
      <c r="B18" s="7" t="s">
        <v>201</v>
      </c>
      <c r="C18" s="24" t="str">
        <f>VLOOKUP($B18,Listas!$A$2:$B$5,2,FALSE)</f>
        <v>PerDos</v>
      </c>
      <c r="D18" s="7" t="s">
        <v>202</v>
      </c>
      <c r="E18" s="24" t="str">
        <f>VLOOKUP($D18,Listas!$E$2:$F$11,2,FALSE)</f>
        <v>ObjCinco</v>
      </c>
      <c r="F18" s="7" t="s">
        <v>203</v>
      </c>
      <c r="G18" s="8" t="s">
        <v>204</v>
      </c>
      <c r="H18" s="8"/>
      <c r="I18" s="8"/>
      <c r="J18" s="8" t="s">
        <v>204</v>
      </c>
      <c r="K18" s="8" t="s">
        <v>204</v>
      </c>
      <c r="L18" s="8" t="s">
        <v>205</v>
      </c>
      <c r="M18" s="7"/>
      <c r="N18" s="7"/>
      <c r="O18" s="7"/>
      <c r="P18" s="7"/>
      <c r="Q18" s="7"/>
      <c r="R18" s="7"/>
      <c r="S18" s="7" t="s">
        <v>204</v>
      </c>
      <c r="T18" s="209" t="s">
        <v>243</v>
      </c>
      <c r="U18" s="213"/>
      <c r="V18" s="213"/>
      <c r="W18" s="209" t="s">
        <v>244</v>
      </c>
      <c r="X18" s="211" t="s">
        <v>207</v>
      </c>
      <c r="Y18" s="209" t="s">
        <v>72</v>
      </c>
      <c r="Z18" s="209" t="s">
        <v>249</v>
      </c>
      <c r="AA18" s="209" t="s">
        <v>250</v>
      </c>
      <c r="AB18" s="8" t="s">
        <v>226</v>
      </c>
      <c r="AC18" s="7" t="s">
        <v>247</v>
      </c>
      <c r="AD18" s="7" t="s">
        <v>248</v>
      </c>
      <c r="AE18" s="9">
        <v>45139</v>
      </c>
      <c r="AF18" s="9">
        <v>45291</v>
      </c>
      <c r="AG18" s="8" t="s">
        <v>72</v>
      </c>
      <c r="AH18" s="8">
        <v>50</v>
      </c>
      <c r="AI18" s="7" t="s">
        <v>72</v>
      </c>
      <c r="AJ18" s="7" t="str">
        <f>VLOOKUP($AI18,Listas!$AB$1:$AC$10,2,FALSE)</f>
        <v>DLYG</v>
      </c>
      <c r="AK18" s="7" t="s">
        <v>223</v>
      </c>
      <c r="AL18" s="19"/>
      <c r="AM18" s="1"/>
      <c r="AN18" s="1"/>
      <c r="AO18" s="1"/>
      <c r="AP18" s="1"/>
      <c r="AQ18" s="1"/>
      <c r="AR18" s="1"/>
      <c r="AS18" s="1"/>
      <c r="AT18" s="1"/>
      <c r="AU18" s="1"/>
      <c r="AV18" s="1"/>
      <c r="AW18" s="1"/>
      <c r="AX18" s="1"/>
      <c r="AY18" s="1"/>
      <c r="AZ18" s="1"/>
      <c r="BA18" s="1"/>
      <c r="BB18" s="1"/>
      <c r="BC18" s="1"/>
    </row>
    <row r="19" spans="1:55" ht="90">
      <c r="A19" s="1"/>
      <c r="B19" s="7" t="s">
        <v>201</v>
      </c>
      <c r="C19" s="24" t="str">
        <f>VLOOKUP($B19,Listas!$A$2:$B$5,2,FALSE)</f>
        <v>PerDos</v>
      </c>
      <c r="D19" s="7" t="s">
        <v>202</v>
      </c>
      <c r="E19" s="24" t="str">
        <f>VLOOKUP($D19,Listas!$E$2:$F$11,2,FALSE)</f>
        <v>ObjCinco</v>
      </c>
      <c r="F19" s="7" t="s">
        <v>203</v>
      </c>
      <c r="G19" s="8" t="s">
        <v>204</v>
      </c>
      <c r="H19" s="8"/>
      <c r="I19" s="8"/>
      <c r="J19" s="8" t="s">
        <v>204</v>
      </c>
      <c r="K19" s="8" t="s">
        <v>204</v>
      </c>
      <c r="L19" s="8" t="s">
        <v>205</v>
      </c>
      <c r="M19" s="7"/>
      <c r="N19" s="7"/>
      <c r="O19" s="7"/>
      <c r="P19" s="7"/>
      <c r="Q19" s="7"/>
      <c r="R19" s="7"/>
      <c r="S19" s="7" t="s">
        <v>204</v>
      </c>
      <c r="T19" s="209" t="s">
        <v>251</v>
      </c>
      <c r="U19" s="7"/>
      <c r="V19" s="7"/>
      <c r="W19" s="209" t="s">
        <v>252</v>
      </c>
      <c r="X19" s="211" t="s">
        <v>207</v>
      </c>
      <c r="Y19" s="209" t="s">
        <v>72</v>
      </c>
      <c r="Z19" s="209" t="s">
        <v>253</v>
      </c>
      <c r="AA19" s="210" t="s">
        <v>254</v>
      </c>
      <c r="AB19" s="210" t="s">
        <v>220</v>
      </c>
      <c r="AC19" s="7" t="s">
        <v>247</v>
      </c>
      <c r="AD19" s="7" t="s">
        <v>248</v>
      </c>
      <c r="AE19" s="212">
        <v>44927</v>
      </c>
      <c r="AF19" s="212">
        <v>45291</v>
      </c>
      <c r="AG19" s="8" t="s">
        <v>72</v>
      </c>
      <c r="AH19" s="8">
        <v>50</v>
      </c>
      <c r="AI19" s="7" t="s">
        <v>72</v>
      </c>
      <c r="AJ19" s="7" t="str">
        <f>VLOOKUP($AI19,Listas!$AB$1:$AC$10,2,FALSE)</f>
        <v>DLYG</v>
      </c>
      <c r="AK19" s="7" t="s">
        <v>223</v>
      </c>
      <c r="AL19" s="19"/>
      <c r="AM19" s="1"/>
      <c r="AN19" s="1"/>
      <c r="AO19" s="1"/>
      <c r="AP19" s="1"/>
      <c r="AQ19" s="1"/>
      <c r="AR19" s="1"/>
      <c r="AS19" s="1"/>
      <c r="AT19" s="1"/>
      <c r="AU19" s="1"/>
      <c r="AV19" s="1"/>
      <c r="AW19" s="1"/>
      <c r="AX19" s="1"/>
      <c r="AY19" s="1"/>
      <c r="AZ19" s="1"/>
      <c r="BA19" s="1"/>
      <c r="BB19" s="1"/>
      <c r="BC19" s="1"/>
    </row>
    <row r="20" spans="1:55" ht="90">
      <c r="A20" s="1"/>
      <c r="B20" s="7" t="s">
        <v>201</v>
      </c>
      <c r="C20" s="24" t="str">
        <f>VLOOKUP($B20,Listas!$A$2:$B$5,2,FALSE)</f>
        <v>PerDos</v>
      </c>
      <c r="D20" s="7" t="s">
        <v>202</v>
      </c>
      <c r="E20" s="24" t="str">
        <f>VLOOKUP($D20,Listas!$E$2:$F$11,2,FALSE)</f>
        <v>ObjCinco</v>
      </c>
      <c r="F20" s="7" t="s">
        <v>203</v>
      </c>
      <c r="G20" s="8" t="s">
        <v>204</v>
      </c>
      <c r="H20" s="8"/>
      <c r="I20" s="8"/>
      <c r="J20" s="8" t="s">
        <v>204</v>
      </c>
      <c r="K20" s="8" t="s">
        <v>204</v>
      </c>
      <c r="L20" s="8" t="s">
        <v>205</v>
      </c>
      <c r="M20" s="7"/>
      <c r="N20" s="7"/>
      <c r="O20" s="7"/>
      <c r="P20" s="7"/>
      <c r="Q20" s="7"/>
      <c r="R20" s="7"/>
      <c r="S20" s="7" t="s">
        <v>204</v>
      </c>
      <c r="T20" s="209" t="s">
        <v>251</v>
      </c>
      <c r="U20" s="7"/>
      <c r="V20" s="7"/>
      <c r="W20" s="7" t="s">
        <v>252</v>
      </c>
      <c r="X20" s="211" t="s">
        <v>207</v>
      </c>
      <c r="Y20" s="209" t="s">
        <v>72</v>
      </c>
      <c r="Z20" s="209" t="s">
        <v>249</v>
      </c>
      <c r="AA20" s="210" t="s">
        <v>255</v>
      </c>
      <c r="AB20" s="8" t="s">
        <v>226</v>
      </c>
      <c r="AC20" s="7" t="s">
        <v>247</v>
      </c>
      <c r="AD20" s="7" t="s">
        <v>248</v>
      </c>
      <c r="AE20" s="9">
        <v>45139</v>
      </c>
      <c r="AF20" s="9">
        <v>45291</v>
      </c>
      <c r="AG20" s="8" t="s">
        <v>72</v>
      </c>
      <c r="AH20" s="8">
        <v>50</v>
      </c>
      <c r="AI20" s="7" t="s">
        <v>72</v>
      </c>
      <c r="AJ20" s="7" t="str">
        <f>VLOOKUP($AI20,Listas!$AB$1:$AC$10,2,FALSE)</f>
        <v>DLYG</v>
      </c>
      <c r="AK20" s="7" t="s">
        <v>223</v>
      </c>
      <c r="AL20" s="19"/>
      <c r="AM20" s="1"/>
      <c r="AN20" s="1"/>
      <c r="AO20" s="1"/>
      <c r="AP20" s="1"/>
      <c r="AQ20" s="1"/>
      <c r="AR20" s="1"/>
      <c r="AS20" s="1"/>
      <c r="AT20" s="1"/>
      <c r="AU20" s="1"/>
      <c r="AV20" s="1"/>
      <c r="AW20" s="1"/>
      <c r="AX20" s="1"/>
      <c r="AY20" s="1"/>
      <c r="AZ20" s="1"/>
      <c r="BA20" s="1"/>
      <c r="BB20" s="1"/>
      <c r="BC20" s="1"/>
    </row>
    <row r="21" spans="1:55" ht="90">
      <c r="A21" s="1"/>
      <c r="B21" s="7" t="s">
        <v>201</v>
      </c>
      <c r="C21" s="24" t="str">
        <f>VLOOKUP($B21,[4]Listas!$A$2:$B$5,2,FALSE)</f>
        <v>PerDos</v>
      </c>
      <c r="D21" s="7" t="s">
        <v>202</v>
      </c>
      <c r="E21" s="24" t="str">
        <f>VLOOKUP($B21,[4]Listas!$A$2:$B$5,2,FALSE)</f>
        <v>PerDos</v>
      </c>
      <c r="F21" s="7" t="s">
        <v>203</v>
      </c>
      <c r="G21" s="8" t="s">
        <v>204</v>
      </c>
      <c r="H21" s="7"/>
      <c r="I21" s="8"/>
      <c r="J21" s="7"/>
      <c r="K21" s="7"/>
      <c r="L21" s="7"/>
      <c r="M21" s="8" t="s">
        <v>204</v>
      </c>
      <c r="N21" s="7" t="s">
        <v>256</v>
      </c>
      <c r="O21" s="8" t="s">
        <v>204</v>
      </c>
      <c r="P21" s="7" t="s">
        <v>257</v>
      </c>
      <c r="Q21" s="8" t="s">
        <v>204</v>
      </c>
      <c r="R21" s="7" t="s">
        <v>258</v>
      </c>
      <c r="S21" s="7" t="s">
        <v>204</v>
      </c>
      <c r="T21" s="7" t="s">
        <v>259</v>
      </c>
      <c r="U21" s="7" t="s">
        <v>204</v>
      </c>
      <c r="V21" s="7" t="s">
        <v>260</v>
      </c>
      <c r="W21" s="209" t="s">
        <v>261</v>
      </c>
      <c r="X21" s="7" t="s">
        <v>207</v>
      </c>
      <c r="Y21" s="7" t="s">
        <v>72</v>
      </c>
      <c r="Z21" s="7" t="s">
        <v>262</v>
      </c>
      <c r="AA21" s="7" t="s">
        <v>263</v>
      </c>
      <c r="AB21" s="8" t="s">
        <v>1126</v>
      </c>
      <c r="AC21" s="7" t="s">
        <v>264</v>
      </c>
      <c r="AD21" s="7" t="s">
        <v>265</v>
      </c>
      <c r="AE21" s="9">
        <v>44928</v>
      </c>
      <c r="AF21" s="9">
        <v>45291</v>
      </c>
      <c r="AG21" s="8" t="s">
        <v>72</v>
      </c>
      <c r="AH21" s="8">
        <v>33</v>
      </c>
      <c r="AI21" s="7" t="s">
        <v>72</v>
      </c>
      <c r="AJ21" s="7" t="str">
        <f>VLOOKUP($AI21,[4]Listas!$AB$1:$AC$10,2,FALSE)</f>
        <v>DLYG</v>
      </c>
      <c r="AK21" s="7" t="s">
        <v>234</v>
      </c>
      <c r="AL21" s="10"/>
      <c r="AM21" s="10"/>
      <c r="AN21" s="10"/>
      <c r="AO21" s="10"/>
      <c r="AP21" s="10"/>
      <c r="AQ21" s="10"/>
      <c r="AR21" s="10"/>
      <c r="AS21" s="10"/>
      <c r="AT21" s="10"/>
      <c r="AU21" s="10"/>
      <c r="AV21" s="10"/>
      <c r="AW21" s="10"/>
      <c r="AX21" s="10"/>
      <c r="AY21" s="10"/>
      <c r="AZ21" s="10"/>
      <c r="BA21" s="10"/>
      <c r="BB21" s="10"/>
      <c r="BC21" s="10"/>
    </row>
    <row r="22" spans="1:55" ht="90">
      <c r="A22" s="1"/>
      <c r="B22" s="7" t="s">
        <v>201</v>
      </c>
      <c r="C22" s="24" t="str">
        <f>VLOOKUP($B22,[4]Listas!$A$2:$B$5,2,FALSE)</f>
        <v>PerDos</v>
      </c>
      <c r="D22" s="7" t="s">
        <v>202</v>
      </c>
      <c r="E22" s="24" t="str">
        <f>VLOOKUP($B22,[4]Listas!$A$2:$B$5,2,FALSE)</f>
        <v>PerDos</v>
      </c>
      <c r="F22" s="7" t="s">
        <v>203</v>
      </c>
      <c r="G22" s="8" t="s">
        <v>204</v>
      </c>
      <c r="H22" s="7"/>
      <c r="I22" s="8"/>
      <c r="J22" s="7"/>
      <c r="K22" s="7"/>
      <c r="L22" s="7"/>
      <c r="M22" s="8" t="s">
        <v>204</v>
      </c>
      <c r="N22" s="7" t="s">
        <v>256</v>
      </c>
      <c r="O22" s="8" t="s">
        <v>204</v>
      </c>
      <c r="P22" s="7" t="s">
        <v>257</v>
      </c>
      <c r="Q22" s="8" t="s">
        <v>204</v>
      </c>
      <c r="R22" s="7" t="s">
        <v>258</v>
      </c>
      <c r="S22" s="8" t="s">
        <v>204</v>
      </c>
      <c r="T22" s="7" t="s">
        <v>266</v>
      </c>
      <c r="U22" s="8" t="s">
        <v>204</v>
      </c>
      <c r="V22" s="7" t="s">
        <v>260</v>
      </c>
      <c r="W22" s="209" t="s">
        <v>261</v>
      </c>
      <c r="X22" s="7" t="s">
        <v>207</v>
      </c>
      <c r="Y22" s="7" t="s">
        <v>72</v>
      </c>
      <c r="Z22" s="7" t="s">
        <v>267</v>
      </c>
      <c r="AA22" s="7" t="s">
        <v>268</v>
      </c>
      <c r="AB22" s="8" t="s">
        <v>269</v>
      </c>
      <c r="AC22" s="7" t="s">
        <v>270</v>
      </c>
      <c r="AD22" s="7" t="s">
        <v>271</v>
      </c>
      <c r="AE22" s="9">
        <v>44928</v>
      </c>
      <c r="AF22" s="9">
        <v>45291</v>
      </c>
      <c r="AG22" s="8" t="s">
        <v>72</v>
      </c>
      <c r="AH22" s="8">
        <v>33</v>
      </c>
      <c r="AI22" s="7" t="s">
        <v>72</v>
      </c>
      <c r="AJ22" s="7" t="str">
        <f>VLOOKUP($AI22,[4]Listas!$AB$1:$AC$10,2,FALSE)</f>
        <v>DLYG</v>
      </c>
      <c r="AK22" s="7" t="s">
        <v>234</v>
      </c>
      <c r="AL22" s="19"/>
      <c r="AM22" s="1"/>
      <c r="AN22" s="1"/>
      <c r="AO22" s="1"/>
      <c r="AP22" s="1"/>
      <c r="AQ22" s="1"/>
      <c r="AR22" s="1"/>
      <c r="AS22" s="1"/>
      <c r="AT22" s="1"/>
      <c r="AU22" s="1"/>
      <c r="AV22" s="1"/>
      <c r="AW22" s="1"/>
      <c r="AX22" s="1"/>
      <c r="AY22" s="1"/>
      <c r="AZ22" s="1"/>
      <c r="BA22" s="1"/>
      <c r="BB22" s="1"/>
      <c r="BC22" s="1"/>
    </row>
    <row r="23" spans="1:55" ht="90">
      <c r="A23" s="1"/>
      <c r="B23" s="7" t="s">
        <v>201</v>
      </c>
      <c r="C23" s="24" t="str">
        <f>VLOOKUP($B23,[4]Listas!$A$2:$B$5,2,FALSE)</f>
        <v>PerDos</v>
      </c>
      <c r="D23" s="7" t="s">
        <v>202</v>
      </c>
      <c r="E23" s="24" t="str">
        <f>VLOOKUP($B23,[4]Listas!$A$2:$B$5,2,FALSE)</f>
        <v>PerDos</v>
      </c>
      <c r="F23" s="7" t="s">
        <v>203</v>
      </c>
      <c r="G23" s="8" t="s">
        <v>204</v>
      </c>
      <c r="H23" s="7"/>
      <c r="I23" s="8"/>
      <c r="J23" s="7"/>
      <c r="K23" s="7"/>
      <c r="L23" s="7"/>
      <c r="M23" s="8" t="s">
        <v>204</v>
      </c>
      <c r="N23" s="7" t="s">
        <v>256</v>
      </c>
      <c r="O23" s="8" t="s">
        <v>204</v>
      </c>
      <c r="P23" s="7" t="s">
        <v>257</v>
      </c>
      <c r="Q23" s="8" t="s">
        <v>204</v>
      </c>
      <c r="R23" s="7" t="s">
        <v>258</v>
      </c>
      <c r="S23" s="8" t="s">
        <v>204</v>
      </c>
      <c r="T23" s="7" t="s">
        <v>272</v>
      </c>
      <c r="U23" s="8" t="s">
        <v>204</v>
      </c>
      <c r="V23" s="7" t="s">
        <v>260</v>
      </c>
      <c r="W23" s="209" t="s">
        <v>261</v>
      </c>
      <c r="X23" s="7" t="s">
        <v>207</v>
      </c>
      <c r="Y23" s="7" t="s">
        <v>72</v>
      </c>
      <c r="Z23" s="7" t="s">
        <v>273</v>
      </c>
      <c r="AA23" s="7" t="s">
        <v>274</v>
      </c>
      <c r="AB23" s="8" t="s">
        <v>275</v>
      </c>
      <c r="AC23" s="7" t="s">
        <v>276</v>
      </c>
      <c r="AD23" s="7" t="s">
        <v>277</v>
      </c>
      <c r="AE23" s="9">
        <v>44928</v>
      </c>
      <c r="AF23" s="9">
        <v>45291</v>
      </c>
      <c r="AG23" s="8" t="s">
        <v>72</v>
      </c>
      <c r="AH23" s="8">
        <v>33</v>
      </c>
      <c r="AI23" s="7" t="s">
        <v>72</v>
      </c>
      <c r="AJ23" s="7" t="str">
        <f>VLOOKUP($AI23,[4]Listas!$AB$1:$AC$10,2,FALSE)</f>
        <v>DLYG</v>
      </c>
      <c r="AK23" s="7" t="s">
        <v>234</v>
      </c>
      <c r="AL23" s="19"/>
      <c r="AM23" s="1"/>
      <c r="AN23" s="1"/>
      <c r="AO23" s="1"/>
      <c r="AP23" s="1"/>
      <c r="AQ23" s="1"/>
      <c r="AR23" s="1"/>
      <c r="AS23" s="1"/>
      <c r="AT23" s="1"/>
      <c r="AU23" s="1"/>
      <c r="AV23" s="1"/>
      <c r="AW23" s="1"/>
      <c r="AX23" s="1"/>
      <c r="AY23" s="1"/>
      <c r="AZ23" s="1"/>
      <c r="BA23" s="1"/>
      <c r="BB23" s="1"/>
      <c r="BC23" s="1"/>
    </row>
    <row r="24" spans="1:55" ht="92.25" customHeight="1">
      <c r="A24" s="1"/>
      <c r="B24" s="209" t="s">
        <v>201</v>
      </c>
      <c r="C24" s="214" t="str">
        <f>VLOOKUP($B24,[5]Listas!$A$2:$B$5,2,FALSE)</f>
        <v>PerDos</v>
      </c>
      <c r="D24" s="209" t="s">
        <v>202</v>
      </c>
      <c r="E24" s="214" t="str">
        <f>VLOOKUP($D24,[5]Listas!$E$2:$F$11,2,FALSE)</f>
        <v>ObjCinco</v>
      </c>
      <c r="F24" s="209" t="s">
        <v>203</v>
      </c>
      <c r="G24" s="209" t="s">
        <v>204</v>
      </c>
      <c r="H24" s="209" t="s">
        <v>204</v>
      </c>
      <c r="I24" s="209" t="s">
        <v>204</v>
      </c>
      <c r="J24" s="209" t="s">
        <v>204</v>
      </c>
      <c r="K24" s="209"/>
      <c r="L24" s="209" t="s">
        <v>278</v>
      </c>
      <c r="M24" s="209"/>
      <c r="N24" s="209"/>
      <c r="O24" s="209"/>
      <c r="P24" s="209"/>
      <c r="Q24" s="209"/>
      <c r="R24" s="209"/>
      <c r="S24" s="209"/>
      <c r="T24" s="209"/>
      <c r="U24" s="209"/>
      <c r="V24" s="209"/>
      <c r="W24" s="209" t="s">
        <v>279</v>
      </c>
      <c r="X24" s="209" t="s">
        <v>280</v>
      </c>
      <c r="Y24" s="209" t="s">
        <v>84</v>
      </c>
      <c r="Z24" s="209" t="s">
        <v>281</v>
      </c>
      <c r="AA24" s="209" t="s">
        <v>282</v>
      </c>
      <c r="AB24" s="210" t="s">
        <v>283</v>
      </c>
      <c r="AC24" s="209" t="s">
        <v>284</v>
      </c>
      <c r="AD24" s="209" t="s">
        <v>285</v>
      </c>
      <c r="AE24" s="212">
        <v>44951</v>
      </c>
      <c r="AF24" s="212">
        <v>45016</v>
      </c>
      <c r="AG24" s="210" t="s">
        <v>84</v>
      </c>
      <c r="AH24" s="210">
        <v>30</v>
      </c>
      <c r="AI24" s="209" t="s">
        <v>84</v>
      </c>
      <c r="AJ24" s="209" t="str">
        <f>VLOOKUP($AI24,[5]Listas!$AB$1:$AC$10,2,FALSE)</f>
        <v>DOP</v>
      </c>
      <c r="AK24" s="209" t="s">
        <v>223</v>
      </c>
      <c r="AL24" s="19"/>
      <c r="AM24" s="1"/>
      <c r="AN24" s="1"/>
      <c r="AO24" s="1"/>
      <c r="AP24" s="1"/>
      <c r="AQ24" s="1"/>
      <c r="AR24" s="1"/>
      <c r="AS24" s="1"/>
      <c r="AT24" s="1"/>
      <c r="AU24" s="1"/>
      <c r="AV24" s="1"/>
      <c r="AW24" s="1"/>
      <c r="AX24" s="1"/>
      <c r="AY24" s="1"/>
      <c r="AZ24" s="1"/>
      <c r="BA24" s="1"/>
      <c r="BB24" s="1"/>
      <c r="BC24" s="1"/>
    </row>
    <row r="25" spans="1:55" ht="115.5" customHeight="1">
      <c r="A25" s="1"/>
      <c r="B25" s="209" t="s">
        <v>201</v>
      </c>
      <c r="C25" s="214" t="str">
        <f>VLOOKUP($B25,[5]Listas!$A$2:$B$5,2,FALSE)</f>
        <v>PerDos</v>
      </c>
      <c r="D25" s="209" t="s">
        <v>202</v>
      </c>
      <c r="E25" s="214" t="str">
        <f>VLOOKUP($D25,[5]Listas!$E$2:$F$11,2,FALSE)</f>
        <v>ObjCinco</v>
      </c>
      <c r="F25" s="209" t="s">
        <v>203</v>
      </c>
      <c r="G25" s="209" t="s">
        <v>204</v>
      </c>
      <c r="H25" s="209" t="s">
        <v>204</v>
      </c>
      <c r="I25" s="209" t="s">
        <v>204</v>
      </c>
      <c r="J25" s="209" t="s">
        <v>204</v>
      </c>
      <c r="K25" s="209"/>
      <c r="L25" s="209" t="s">
        <v>278</v>
      </c>
      <c r="M25" s="209"/>
      <c r="N25" s="209"/>
      <c r="O25" s="209"/>
      <c r="P25" s="209"/>
      <c r="Q25" s="209"/>
      <c r="R25" s="209"/>
      <c r="S25" s="209"/>
      <c r="T25" s="209"/>
      <c r="U25" s="209"/>
      <c r="V25" s="209"/>
      <c r="W25" s="209" t="s">
        <v>279</v>
      </c>
      <c r="X25" s="209" t="s">
        <v>280</v>
      </c>
      <c r="Y25" s="209" t="s">
        <v>84</v>
      </c>
      <c r="Z25" s="209" t="s">
        <v>286</v>
      </c>
      <c r="AA25" s="209" t="s">
        <v>287</v>
      </c>
      <c r="AB25" s="209" t="s">
        <v>288</v>
      </c>
      <c r="AC25" s="209" t="s">
        <v>284</v>
      </c>
      <c r="AD25" s="209" t="s">
        <v>285</v>
      </c>
      <c r="AE25" s="212">
        <v>45017</v>
      </c>
      <c r="AF25" s="212">
        <v>45291</v>
      </c>
      <c r="AG25" s="210" t="s">
        <v>84</v>
      </c>
      <c r="AH25" s="210">
        <v>70</v>
      </c>
      <c r="AI25" s="209" t="s">
        <v>84</v>
      </c>
      <c r="AJ25" s="209" t="str">
        <f>VLOOKUP($AI25,[5]Listas!$AB$1:$AC$10,2,FALSE)</f>
        <v>DOP</v>
      </c>
      <c r="AK25" s="209" t="s">
        <v>223</v>
      </c>
      <c r="AL25" s="19"/>
      <c r="AM25" s="1"/>
      <c r="AN25" s="1"/>
      <c r="AO25" s="1"/>
      <c r="AP25" s="1"/>
      <c r="AQ25" s="1"/>
      <c r="AR25" s="1"/>
      <c r="AS25" s="1"/>
      <c r="AT25" s="1"/>
      <c r="AU25" s="1"/>
      <c r="AV25" s="1"/>
      <c r="AW25" s="1"/>
      <c r="AX25" s="1"/>
      <c r="AY25" s="1"/>
      <c r="AZ25" s="1"/>
      <c r="BA25" s="1"/>
      <c r="BB25" s="1"/>
      <c r="BC25" s="1"/>
    </row>
    <row r="26" spans="1:55" ht="90">
      <c r="A26" s="1"/>
      <c r="B26" s="209" t="s">
        <v>201</v>
      </c>
      <c r="C26" s="214" t="str">
        <f>VLOOKUP($B26,[5]Listas!$A$2:$B$5,2,FALSE)</f>
        <v>PerDos</v>
      </c>
      <c r="D26" s="209" t="s">
        <v>289</v>
      </c>
      <c r="E26" s="214" t="str">
        <f>VLOOKUP($D26,[5]Listas!$E$2:$F$11,2,FALSE)</f>
        <v>ObjOcho</v>
      </c>
      <c r="F26" s="209" t="s">
        <v>290</v>
      </c>
      <c r="G26" s="209" t="s">
        <v>204</v>
      </c>
      <c r="H26" s="209" t="s">
        <v>204</v>
      </c>
      <c r="I26" s="209"/>
      <c r="J26" s="209" t="s">
        <v>204</v>
      </c>
      <c r="K26" s="209"/>
      <c r="L26" s="209" t="s">
        <v>205</v>
      </c>
      <c r="M26" s="209"/>
      <c r="N26" s="209"/>
      <c r="O26" s="209"/>
      <c r="P26" s="209"/>
      <c r="Q26" s="209"/>
      <c r="R26" s="209"/>
      <c r="S26" s="209"/>
      <c r="T26" s="209"/>
      <c r="U26" s="209"/>
      <c r="V26" s="209"/>
      <c r="W26" s="209" t="s">
        <v>1072</v>
      </c>
      <c r="X26" s="209" t="s">
        <v>280</v>
      </c>
      <c r="Y26" s="209" t="s">
        <v>84</v>
      </c>
      <c r="Z26" s="209" t="s">
        <v>1127</v>
      </c>
      <c r="AA26" s="209" t="s">
        <v>1127</v>
      </c>
      <c r="AB26" s="210" t="s">
        <v>1073</v>
      </c>
      <c r="AC26" s="209" t="s">
        <v>238</v>
      </c>
      <c r="AD26" s="209" t="s">
        <v>1112</v>
      </c>
      <c r="AE26" s="212">
        <v>44951</v>
      </c>
      <c r="AF26" s="212">
        <f>+AF29</f>
        <v>45291</v>
      </c>
      <c r="AG26" s="210" t="s">
        <v>368</v>
      </c>
      <c r="AH26" s="210">
        <v>100</v>
      </c>
      <c r="AI26" s="209" t="s">
        <v>84</v>
      </c>
      <c r="AJ26" s="209" t="str">
        <f>VLOOKUP($AI26,[5]Listas!$AB$1:$AC$10,2,FALSE)</f>
        <v>DOP</v>
      </c>
      <c r="AK26" s="209" t="s">
        <v>223</v>
      </c>
      <c r="AL26" s="19"/>
      <c r="AM26" s="1"/>
      <c r="AN26" s="1"/>
      <c r="AO26" s="1"/>
      <c r="AP26" s="1"/>
      <c r="AQ26" s="1"/>
      <c r="AR26" s="1"/>
      <c r="AS26" s="1"/>
      <c r="AT26" s="1"/>
      <c r="AU26" s="1"/>
      <c r="AV26" s="1"/>
      <c r="AW26" s="1"/>
      <c r="AX26" s="1"/>
      <c r="AY26" s="1"/>
      <c r="AZ26" s="1"/>
      <c r="BA26" s="1"/>
      <c r="BB26" s="1"/>
      <c r="BC26" s="1"/>
    </row>
    <row r="27" spans="1:55" ht="105">
      <c r="A27" s="1"/>
      <c r="B27" s="209" t="s">
        <v>201</v>
      </c>
      <c r="C27" s="214" t="str">
        <f>VLOOKUP($B27,[5]Listas!$A$2:$B$5,2,FALSE)</f>
        <v>PerDos</v>
      </c>
      <c r="D27" s="209" t="s">
        <v>202</v>
      </c>
      <c r="E27" s="214" t="str">
        <f>VLOOKUP($D27,[5]Listas!$E$2:$F$11,2,FALSE)</f>
        <v>ObjCinco</v>
      </c>
      <c r="F27" s="209" t="s">
        <v>203</v>
      </c>
      <c r="G27" s="209" t="s">
        <v>204</v>
      </c>
      <c r="H27" s="209" t="s">
        <v>204</v>
      </c>
      <c r="I27" s="209" t="s">
        <v>204</v>
      </c>
      <c r="J27" s="209"/>
      <c r="K27" s="209"/>
      <c r="L27" s="209" t="s">
        <v>278</v>
      </c>
      <c r="M27" s="209"/>
      <c r="N27" s="209"/>
      <c r="O27" s="209"/>
      <c r="P27" s="209"/>
      <c r="Q27" s="209"/>
      <c r="R27" s="209"/>
      <c r="S27" s="209"/>
      <c r="T27" s="209"/>
      <c r="U27" s="209"/>
      <c r="V27" s="209"/>
      <c r="W27" s="209" t="s">
        <v>1128</v>
      </c>
      <c r="X27" s="209" t="s">
        <v>280</v>
      </c>
      <c r="Y27" s="209" t="s">
        <v>84</v>
      </c>
      <c r="Z27" s="209" t="s">
        <v>294</v>
      </c>
      <c r="AA27" s="209" t="s">
        <v>295</v>
      </c>
      <c r="AB27" s="209" t="s">
        <v>296</v>
      </c>
      <c r="AC27" s="209" t="s">
        <v>297</v>
      </c>
      <c r="AD27" s="209" t="s">
        <v>298</v>
      </c>
      <c r="AE27" s="212">
        <v>44951</v>
      </c>
      <c r="AF27" s="212">
        <v>45010</v>
      </c>
      <c r="AG27" s="210" t="s">
        <v>291</v>
      </c>
      <c r="AH27" s="210">
        <v>30</v>
      </c>
      <c r="AI27" s="209" t="s">
        <v>84</v>
      </c>
      <c r="AJ27" s="209" t="str">
        <f>VLOOKUP($AI27,[5]Listas!$AB$1:$AC$10,2,FALSE)</f>
        <v>DOP</v>
      </c>
      <c r="AK27" s="209" t="s">
        <v>223</v>
      </c>
      <c r="AL27" s="19"/>
      <c r="AM27" s="1"/>
      <c r="AN27" s="1"/>
      <c r="AO27" s="1"/>
      <c r="AP27" s="1"/>
      <c r="AQ27" s="1"/>
      <c r="AR27" s="1"/>
      <c r="AS27" s="1"/>
      <c r="AT27" s="1"/>
      <c r="AU27" s="1"/>
      <c r="AV27" s="1"/>
      <c r="AW27" s="1"/>
      <c r="AX27" s="1"/>
      <c r="AY27" s="1"/>
      <c r="AZ27" s="1"/>
      <c r="BA27" s="1"/>
      <c r="BB27" s="1"/>
      <c r="BC27" s="1"/>
    </row>
    <row r="28" spans="1:55" ht="90">
      <c r="A28" s="1"/>
      <c r="B28" s="209" t="s">
        <v>201</v>
      </c>
      <c r="C28" s="214" t="str">
        <f>VLOOKUP($B28,[5]Listas!$A$2:$B$5,2,FALSE)</f>
        <v>PerDos</v>
      </c>
      <c r="D28" s="209" t="s">
        <v>202</v>
      </c>
      <c r="E28" s="214" t="str">
        <f>VLOOKUP($D28,[5]Listas!$E$2:$F$11,2,FALSE)</f>
        <v>ObjCinco</v>
      </c>
      <c r="F28" s="209" t="s">
        <v>203</v>
      </c>
      <c r="G28" s="209" t="s">
        <v>204</v>
      </c>
      <c r="H28" s="209" t="s">
        <v>204</v>
      </c>
      <c r="I28" s="209" t="s">
        <v>204</v>
      </c>
      <c r="J28" s="209"/>
      <c r="K28" s="209"/>
      <c r="L28" s="209" t="s">
        <v>278</v>
      </c>
      <c r="M28" s="209"/>
      <c r="N28" s="209"/>
      <c r="O28" s="209"/>
      <c r="P28" s="209"/>
      <c r="Q28" s="209"/>
      <c r="R28" s="209"/>
      <c r="S28" s="209"/>
      <c r="T28" s="209"/>
      <c r="U28" s="209"/>
      <c r="V28" s="209"/>
      <c r="W28" s="209" t="s">
        <v>1128</v>
      </c>
      <c r="X28" s="209" t="s">
        <v>280</v>
      </c>
      <c r="Y28" s="209" t="s">
        <v>84</v>
      </c>
      <c r="Z28" s="209" t="s">
        <v>299</v>
      </c>
      <c r="AA28" s="209" t="s">
        <v>300</v>
      </c>
      <c r="AB28" s="210" t="s">
        <v>292</v>
      </c>
      <c r="AC28" s="209" t="s">
        <v>293</v>
      </c>
      <c r="AD28" s="209" t="s">
        <v>301</v>
      </c>
      <c r="AE28" s="212">
        <v>45010</v>
      </c>
      <c r="AF28" s="212">
        <v>45291</v>
      </c>
      <c r="AG28" s="210" t="s">
        <v>84</v>
      </c>
      <c r="AH28" s="210">
        <v>60</v>
      </c>
      <c r="AI28" s="209" t="s">
        <v>84</v>
      </c>
      <c r="AJ28" s="209" t="str">
        <f>VLOOKUP($AI28,[5]Listas!$AB$1:$AC$10,2,FALSE)</f>
        <v>DOP</v>
      </c>
      <c r="AK28" s="209" t="s">
        <v>223</v>
      </c>
      <c r="AL28" s="19"/>
      <c r="AM28" s="1"/>
      <c r="AN28" s="1"/>
      <c r="AO28" s="1"/>
      <c r="AP28" s="1"/>
      <c r="AQ28" s="1"/>
      <c r="AR28" s="1"/>
      <c r="AS28" s="1"/>
      <c r="AT28" s="1"/>
      <c r="AU28" s="1"/>
      <c r="AV28" s="1"/>
      <c r="AW28" s="1"/>
      <c r="AX28" s="1"/>
      <c r="AY28" s="1"/>
      <c r="AZ28" s="1"/>
      <c r="BA28" s="1"/>
      <c r="BB28" s="1"/>
      <c r="BC28" s="1"/>
    </row>
    <row r="29" spans="1:55" ht="105">
      <c r="A29" s="1"/>
      <c r="B29" s="209" t="s">
        <v>201</v>
      </c>
      <c r="C29" s="214" t="str">
        <f>VLOOKUP($B29,[5]Listas!$A$2:$B$5,2,FALSE)</f>
        <v>PerDos</v>
      </c>
      <c r="D29" s="209" t="s">
        <v>202</v>
      </c>
      <c r="E29" s="214" t="str">
        <f>VLOOKUP($D29,[5]Listas!$E$2:$F$11,2,FALSE)</f>
        <v>ObjCinco</v>
      </c>
      <c r="F29" s="209" t="s">
        <v>203</v>
      </c>
      <c r="G29" s="209" t="s">
        <v>204</v>
      </c>
      <c r="H29" s="209" t="s">
        <v>204</v>
      </c>
      <c r="I29" s="209" t="s">
        <v>204</v>
      </c>
      <c r="J29" s="209"/>
      <c r="K29" s="209"/>
      <c r="L29" s="209" t="s">
        <v>278</v>
      </c>
      <c r="M29" s="209"/>
      <c r="N29" s="209"/>
      <c r="O29" s="209"/>
      <c r="P29" s="209"/>
      <c r="Q29" s="209"/>
      <c r="R29" s="209"/>
      <c r="S29" s="209"/>
      <c r="T29" s="209"/>
      <c r="U29" s="209"/>
      <c r="V29" s="209"/>
      <c r="W29" s="209" t="s">
        <v>1128</v>
      </c>
      <c r="X29" s="209" t="s">
        <v>280</v>
      </c>
      <c r="Y29" s="209" t="s">
        <v>84</v>
      </c>
      <c r="Z29" s="215" t="s">
        <v>302</v>
      </c>
      <c r="AA29" s="215" t="s">
        <v>303</v>
      </c>
      <c r="AB29" s="215" t="s">
        <v>304</v>
      </c>
      <c r="AC29" s="209" t="s">
        <v>297</v>
      </c>
      <c r="AD29" s="209" t="s">
        <v>305</v>
      </c>
      <c r="AE29" s="212">
        <v>45010</v>
      </c>
      <c r="AF29" s="212">
        <v>45291</v>
      </c>
      <c r="AG29" s="210" t="s">
        <v>84</v>
      </c>
      <c r="AH29" s="210">
        <v>10</v>
      </c>
      <c r="AI29" s="209" t="s">
        <v>84</v>
      </c>
      <c r="AJ29" s="209" t="str">
        <f>VLOOKUP($AI29,[5]Listas!$AB$1:$AC$10,2,FALSE)</f>
        <v>DOP</v>
      </c>
      <c r="AK29" s="209" t="s">
        <v>223</v>
      </c>
      <c r="AL29" s="19"/>
      <c r="AM29" s="1"/>
      <c r="AN29" s="1"/>
      <c r="AO29" s="1"/>
      <c r="AP29" s="1"/>
      <c r="AQ29" s="1"/>
      <c r="AR29" s="1"/>
      <c r="AS29" s="1"/>
      <c r="AT29" s="1"/>
      <c r="AU29" s="1"/>
      <c r="AV29" s="1"/>
      <c r="AW29" s="1"/>
      <c r="AX29" s="1"/>
      <c r="AY29" s="1"/>
      <c r="AZ29" s="1"/>
      <c r="BA29" s="1"/>
      <c r="BB29" s="1"/>
      <c r="BC29" s="1"/>
    </row>
    <row r="30" spans="1:55" ht="180">
      <c r="A30" s="1"/>
      <c r="B30" s="209" t="s">
        <v>201</v>
      </c>
      <c r="C30" s="214" t="str">
        <f>VLOOKUP($B30,[5]Listas!$A$2:$B$5,2,FALSE)</f>
        <v>PerDos</v>
      </c>
      <c r="D30" s="209" t="s">
        <v>202</v>
      </c>
      <c r="E30" s="214" t="str">
        <f>VLOOKUP($D30,[5]Listas!$E$2:$F$11,2,FALSE)</f>
        <v>ObjCinco</v>
      </c>
      <c r="F30" s="209" t="s">
        <v>203</v>
      </c>
      <c r="G30" s="209" t="s">
        <v>204</v>
      </c>
      <c r="H30" s="209"/>
      <c r="I30" s="209" t="s">
        <v>204</v>
      </c>
      <c r="J30" s="209"/>
      <c r="K30" s="209"/>
      <c r="L30" s="209" t="s">
        <v>278</v>
      </c>
      <c r="M30" s="209"/>
      <c r="N30" s="209"/>
      <c r="O30" s="209"/>
      <c r="P30" s="209"/>
      <c r="Q30" s="209"/>
      <c r="R30" s="209"/>
      <c r="S30" s="209"/>
      <c r="T30" s="209"/>
      <c r="U30" s="209"/>
      <c r="V30" s="209"/>
      <c r="W30" s="209" t="s">
        <v>1129</v>
      </c>
      <c r="X30" s="209" t="s">
        <v>280</v>
      </c>
      <c r="Y30" s="209" t="s">
        <v>84</v>
      </c>
      <c r="Z30" s="215" t="s">
        <v>306</v>
      </c>
      <c r="AA30" s="209" t="s">
        <v>307</v>
      </c>
      <c r="AB30" s="209" t="s">
        <v>308</v>
      </c>
      <c r="AC30" s="209" t="s">
        <v>297</v>
      </c>
      <c r="AD30" s="209" t="s">
        <v>338</v>
      </c>
      <c r="AE30" s="212">
        <v>44986</v>
      </c>
      <c r="AF30" s="212">
        <v>45107</v>
      </c>
      <c r="AG30" s="210" t="s">
        <v>84</v>
      </c>
      <c r="AH30" s="210">
        <v>40</v>
      </c>
      <c r="AI30" s="209" t="s">
        <v>84</v>
      </c>
      <c r="AJ30" s="209" t="str">
        <f>VLOOKUP($AI30,[5]Listas!$AB$1:$AC$10,2,FALSE)</f>
        <v>DOP</v>
      </c>
      <c r="AK30" s="209" t="s">
        <v>223</v>
      </c>
      <c r="AL30" s="19"/>
      <c r="AM30" s="1"/>
      <c r="AN30" s="1"/>
      <c r="AO30" s="1"/>
      <c r="AP30" s="1"/>
      <c r="AQ30" s="1"/>
      <c r="AR30" s="1"/>
      <c r="AS30" s="1"/>
      <c r="AT30" s="1"/>
      <c r="AU30" s="1"/>
      <c r="AV30" s="1"/>
      <c r="AW30" s="1"/>
      <c r="AX30" s="1"/>
      <c r="AY30" s="1"/>
      <c r="AZ30" s="1"/>
      <c r="BA30" s="1"/>
      <c r="BB30" s="1"/>
      <c r="BC30" s="1"/>
    </row>
    <row r="31" spans="1:55" ht="135">
      <c r="A31" s="1"/>
      <c r="B31" s="209" t="s">
        <v>201</v>
      </c>
      <c r="C31" s="214" t="str">
        <f>VLOOKUP($B31,[5]Listas!$A$2:$B$5,2,FALSE)</f>
        <v>PerDos</v>
      </c>
      <c r="D31" s="209" t="s">
        <v>202</v>
      </c>
      <c r="E31" s="214" t="str">
        <f>VLOOKUP($D31,[5]Listas!$E$2:$F$11,2,FALSE)</f>
        <v>ObjCinco</v>
      </c>
      <c r="F31" s="209" t="s">
        <v>203</v>
      </c>
      <c r="G31" s="209" t="s">
        <v>204</v>
      </c>
      <c r="H31" s="209"/>
      <c r="I31" s="209" t="s">
        <v>204</v>
      </c>
      <c r="J31" s="209"/>
      <c r="K31" s="209"/>
      <c r="L31" s="209" t="s">
        <v>278</v>
      </c>
      <c r="M31" s="209"/>
      <c r="N31" s="209"/>
      <c r="O31" s="209"/>
      <c r="P31" s="209"/>
      <c r="Q31" s="209"/>
      <c r="R31" s="209"/>
      <c r="S31" s="209"/>
      <c r="T31" s="209"/>
      <c r="U31" s="209"/>
      <c r="V31" s="209"/>
      <c r="W31" s="209" t="s">
        <v>1129</v>
      </c>
      <c r="X31" s="209" t="s">
        <v>280</v>
      </c>
      <c r="Y31" s="209" t="s">
        <v>84</v>
      </c>
      <c r="Z31" s="215" t="s">
        <v>309</v>
      </c>
      <c r="AA31" s="209" t="s">
        <v>310</v>
      </c>
      <c r="AB31" s="210" t="s">
        <v>311</v>
      </c>
      <c r="AC31" s="209" t="s">
        <v>297</v>
      </c>
      <c r="AD31" s="209" t="s">
        <v>338</v>
      </c>
      <c r="AE31" s="212">
        <v>45047</v>
      </c>
      <c r="AF31" s="212">
        <v>45122</v>
      </c>
      <c r="AG31" s="210" t="s">
        <v>84</v>
      </c>
      <c r="AH31" s="210">
        <v>20</v>
      </c>
      <c r="AI31" s="209" t="s">
        <v>84</v>
      </c>
      <c r="AJ31" s="209" t="str">
        <f>VLOOKUP($AI31,[5]Listas!$AB$1:$AC$10,2,FALSE)</f>
        <v>DOP</v>
      </c>
      <c r="AK31" s="209" t="s">
        <v>223</v>
      </c>
      <c r="AL31" s="19"/>
      <c r="AM31" s="1"/>
      <c r="AN31" s="1"/>
      <c r="AO31" s="1"/>
      <c r="AP31" s="1"/>
      <c r="AQ31" s="1"/>
      <c r="AR31" s="1"/>
      <c r="AS31" s="1"/>
      <c r="AT31" s="1"/>
      <c r="AU31" s="1"/>
      <c r="AV31" s="1"/>
      <c r="AW31" s="1"/>
      <c r="AX31" s="1"/>
      <c r="AY31" s="1"/>
      <c r="AZ31" s="1"/>
      <c r="BA31" s="1"/>
      <c r="BB31" s="1"/>
      <c r="BC31" s="1"/>
    </row>
    <row r="32" spans="1:55" ht="180">
      <c r="A32" s="1"/>
      <c r="B32" s="209" t="s">
        <v>201</v>
      </c>
      <c r="C32" s="214" t="str">
        <f>VLOOKUP($B32,[5]Listas!$A$2:$B$5,2,FALSE)</f>
        <v>PerDos</v>
      </c>
      <c r="D32" s="209" t="s">
        <v>202</v>
      </c>
      <c r="E32" s="214" t="str">
        <f>VLOOKUP($D32,[5]Listas!$E$2:$F$11,2,FALSE)</f>
        <v>ObjCinco</v>
      </c>
      <c r="F32" s="209" t="s">
        <v>203</v>
      </c>
      <c r="G32" s="209" t="s">
        <v>204</v>
      </c>
      <c r="H32" s="209"/>
      <c r="I32" s="209" t="s">
        <v>204</v>
      </c>
      <c r="J32" s="209"/>
      <c r="K32" s="209"/>
      <c r="L32" s="209" t="s">
        <v>278</v>
      </c>
      <c r="M32" s="209"/>
      <c r="N32" s="209"/>
      <c r="O32" s="209"/>
      <c r="P32" s="209"/>
      <c r="Q32" s="209"/>
      <c r="R32" s="209"/>
      <c r="S32" s="209"/>
      <c r="T32" s="209"/>
      <c r="U32" s="209"/>
      <c r="V32" s="209"/>
      <c r="W32" s="209" t="s">
        <v>1129</v>
      </c>
      <c r="X32" s="209" t="s">
        <v>280</v>
      </c>
      <c r="Y32" s="209" t="s">
        <v>84</v>
      </c>
      <c r="Z32" s="215" t="s">
        <v>312</v>
      </c>
      <c r="AA32" s="215" t="s">
        <v>313</v>
      </c>
      <c r="AB32" s="209" t="s">
        <v>314</v>
      </c>
      <c r="AC32" s="209" t="s">
        <v>297</v>
      </c>
      <c r="AD32" s="209" t="s">
        <v>338</v>
      </c>
      <c r="AE32" s="212">
        <v>45061</v>
      </c>
      <c r="AF32" s="212">
        <v>45291</v>
      </c>
      <c r="AG32" s="210" t="s">
        <v>84</v>
      </c>
      <c r="AH32" s="210">
        <v>40</v>
      </c>
      <c r="AI32" s="209" t="s">
        <v>84</v>
      </c>
      <c r="AJ32" s="209" t="str">
        <f>VLOOKUP($AI32,[5]Listas!$AB$1:$AC$10,2,FALSE)</f>
        <v>DOP</v>
      </c>
      <c r="AK32" s="209" t="s">
        <v>223</v>
      </c>
      <c r="AL32" s="19"/>
      <c r="AM32" s="1"/>
      <c r="AN32" s="1"/>
      <c r="AO32" s="1"/>
      <c r="AP32" s="1"/>
      <c r="AQ32" s="1"/>
      <c r="AR32" s="1"/>
      <c r="AS32" s="1"/>
      <c r="AT32" s="1"/>
      <c r="AU32" s="1"/>
      <c r="AV32" s="1"/>
      <c r="AW32" s="1"/>
      <c r="AX32" s="1"/>
      <c r="AY32" s="1"/>
      <c r="AZ32" s="1"/>
      <c r="BA32" s="1"/>
      <c r="BB32" s="1"/>
      <c r="BC32" s="1"/>
    </row>
    <row r="33" spans="1:55" ht="90">
      <c r="A33" s="1"/>
      <c r="B33" s="209" t="s">
        <v>201</v>
      </c>
      <c r="C33" s="214" t="str">
        <f>VLOOKUP($B33,[5]Listas!$A$2:$B$5,2,FALSE)</f>
        <v>PerDos</v>
      </c>
      <c r="D33" s="209" t="s">
        <v>315</v>
      </c>
      <c r="E33" s="214" t="str">
        <f>VLOOKUP($D33,[5]Listas!$E$2:$F$11,2,FALSE)</f>
        <v>ObjSiete</v>
      </c>
      <c r="F33" s="209" t="s">
        <v>316</v>
      </c>
      <c r="G33" s="209" t="s">
        <v>204</v>
      </c>
      <c r="H33" s="209" t="s">
        <v>204</v>
      </c>
      <c r="I33" s="209" t="s">
        <v>204</v>
      </c>
      <c r="J33" s="209" t="s">
        <v>204</v>
      </c>
      <c r="K33" s="209"/>
      <c r="L33" s="209"/>
      <c r="M33" s="209"/>
      <c r="N33" s="209"/>
      <c r="O33" s="209"/>
      <c r="P33" s="209"/>
      <c r="Q33" s="209"/>
      <c r="R33" s="209"/>
      <c r="S33" s="209"/>
      <c r="T33" s="209"/>
      <c r="U33" s="209"/>
      <c r="V33" s="209"/>
      <c r="W33" s="209" t="s">
        <v>1051</v>
      </c>
      <c r="X33" s="209" t="s">
        <v>280</v>
      </c>
      <c r="Y33" s="209" t="s">
        <v>84</v>
      </c>
      <c r="Z33" s="215" t="s">
        <v>317</v>
      </c>
      <c r="AA33" s="209" t="s">
        <v>318</v>
      </c>
      <c r="AB33" s="210" t="s">
        <v>319</v>
      </c>
      <c r="AC33" s="209" t="s">
        <v>1109</v>
      </c>
      <c r="AD33" s="209" t="s">
        <v>1110</v>
      </c>
      <c r="AE33" s="212">
        <v>44942</v>
      </c>
      <c r="AF33" s="212">
        <v>45291</v>
      </c>
      <c r="AG33" s="210" t="s">
        <v>84</v>
      </c>
      <c r="AH33" s="210">
        <v>30</v>
      </c>
      <c r="AI33" s="209" t="s">
        <v>84</v>
      </c>
      <c r="AJ33" s="209" t="str">
        <f>VLOOKUP($AI33,[5]Listas!$AB$1:$AC$10,2,FALSE)</f>
        <v>DOP</v>
      </c>
      <c r="AK33" s="209" t="s">
        <v>223</v>
      </c>
      <c r="AL33" s="19"/>
      <c r="AM33" s="1"/>
      <c r="AN33" s="1"/>
      <c r="AO33" s="1"/>
      <c r="AP33" s="1"/>
      <c r="AQ33" s="1"/>
      <c r="AR33" s="1"/>
      <c r="AS33" s="1"/>
      <c r="AT33" s="1"/>
      <c r="AU33" s="1"/>
      <c r="AV33" s="1"/>
      <c r="AW33" s="1"/>
      <c r="AX33" s="1"/>
      <c r="AY33" s="1"/>
      <c r="AZ33" s="1"/>
      <c r="BA33" s="1"/>
      <c r="BB33" s="1"/>
      <c r="BC33" s="1"/>
    </row>
    <row r="34" spans="1:55" ht="90">
      <c r="A34" s="1"/>
      <c r="B34" s="209" t="s">
        <v>201</v>
      </c>
      <c r="C34" s="214" t="str">
        <f>VLOOKUP($B34,[5]Listas!$A$2:$B$5,2,FALSE)</f>
        <v>PerDos</v>
      </c>
      <c r="D34" s="209" t="s">
        <v>315</v>
      </c>
      <c r="E34" s="214" t="str">
        <f>VLOOKUP($D34,[5]Listas!$E$2:$F$11,2,FALSE)</f>
        <v>ObjSiete</v>
      </c>
      <c r="F34" s="209" t="s">
        <v>316</v>
      </c>
      <c r="G34" s="209" t="s">
        <v>204</v>
      </c>
      <c r="H34" s="209" t="s">
        <v>204</v>
      </c>
      <c r="I34" s="209" t="s">
        <v>204</v>
      </c>
      <c r="J34" s="209" t="s">
        <v>204</v>
      </c>
      <c r="K34" s="209"/>
      <c r="L34" s="209"/>
      <c r="M34" s="209"/>
      <c r="N34" s="209"/>
      <c r="O34" s="209"/>
      <c r="P34" s="209"/>
      <c r="Q34" s="209"/>
      <c r="R34" s="209"/>
      <c r="S34" s="209"/>
      <c r="T34" s="209"/>
      <c r="U34" s="209"/>
      <c r="V34" s="209"/>
      <c r="W34" s="209" t="s">
        <v>1051</v>
      </c>
      <c r="X34" s="209" t="s">
        <v>280</v>
      </c>
      <c r="Y34" s="209" t="s">
        <v>84</v>
      </c>
      <c r="Z34" s="215" t="s">
        <v>320</v>
      </c>
      <c r="AA34" s="209" t="s">
        <v>321</v>
      </c>
      <c r="AB34" s="210" t="s">
        <v>322</v>
      </c>
      <c r="AC34" s="209" t="s">
        <v>1109</v>
      </c>
      <c r="AD34" s="209" t="s">
        <v>1110</v>
      </c>
      <c r="AE34" s="212">
        <v>44942</v>
      </c>
      <c r="AF34" s="212">
        <v>45291</v>
      </c>
      <c r="AG34" s="210" t="s">
        <v>84</v>
      </c>
      <c r="AH34" s="210">
        <v>70</v>
      </c>
      <c r="AI34" s="209" t="s">
        <v>84</v>
      </c>
      <c r="AJ34" s="209" t="str">
        <f>VLOOKUP($AI34,[5]Listas!$AB$1:$AC$10,2,FALSE)</f>
        <v>DOP</v>
      </c>
      <c r="AK34" s="209" t="s">
        <v>223</v>
      </c>
      <c r="AL34" s="19"/>
      <c r="AM34" s="1"/>
      <c r="AN34" s="1"/>
      <c r="AO34" s="1"/>
      <c r="AP34" s="1"/>
      <c r="AQ34" s="1"/>
      <c r="AR34" s="1"/>
      <c r="AS34" s="1"/>
      <c r="AT34" s="1"/>
      <c r="AU34" s="1"/>
      <c r="AV34" s="1"/>
      <c r="AW34" s="1"/>
      <c r="AX34" s="1"/>
      <c r="AY34" s="1"/>
      <c r="AZ34" s="1"/>
      <c r="BA34" s="1"/>
      <c r="BB34" s="1"/>
      <c r="BC34" s="1"/>
    </row>
    <row r="35" spans="1:55" ht="90">
      <c r="A35" s="1"/>
      <c r="B35" s="209" t="s">
        <v>201</v>
      </c>
      <c r="C35" s="214" t="str">
        <f>VLOOKUP($B35,[5]Listas!$A$2:$B$5,2,FALSE)</f>
        <v>PerDos</v>
      </c>
      <c r="D35" s="209" t="s">
        <v>202</v>
      </c>
      <c r="E35" s="214" t="str">
        <f>VLOOKUP($D35,[5]Listas!$E$2:$F$11,2,FALSE)</f>
        <v>ObjCinco</v>
      </c>
      <c r="F35" s="209" t="s">
        <v>203</v>
      </c>
      <c r="G35" s="209" t="s">
        <v>204</v>
      </c>
      <c r="H35" s="209"/>
      <c r="I35" s="209" t="s">
        <v>204</v>
      </c>
      <c r="J35" s="209"/>
      <c r="K35" s="209"/>
      <c r="L35" s="209"/>
      <c r="M35" s="209"/>
      <c r="N35" s="209"/>
      <c r="O35" s="209"/>
      <c r="P35" s="209"/>
      <c r="Q35" s="209"/>
      <c r="R35" s="209"/>
      <c r="S35" s="209"/>
      <c r="T35" s="209"/>
      <c r="U35" s="209"/>
      <c r="V35" s="209"/>
      <c r="W35" s="209" t="s">
        <v>1130</v>
      </c>
      <c r="X35" s="209" t="s">
        <v>280</v>
      </c>
      <c r="Y35" s="209" t="s">
        <v>84</v>
      </c>
      <c r="Z35" s="215" t="s">
        <v>323</v>
      </c>
      <c r="AA35" s="209" t="s">
        <v>324</v>
      </c>
      <c r="AB35" s="210" t="s">
        <v>325</v>
      </c>
      <c r="AC35" s="209" t="s">
        <v>238</v>
      </c>
      <c r="AD35" s="209" t="s">
        <v>326</v>
      </c>
      <c r="AE35" s="212">
        <v>44942</v>
      </c>
      <c r="AF35" s="212">
        <v>44985</v>
      </c>
      <c r="AG35" s="210" t="s">
        <v>84</v>
      </c>
      <c r="AH35" s="210">
        <v>10</v>
      </c>
      <c r="AI35" s="209" t="s">
        <v>84</v>
      </c>
      <c r="AJ35" s="209" t="str">
        <f>VLOOKUP($AI35,[5]Listas!$AB$1:$AC$10,2,FALSE)</f>
        <v>DOP</v>
      </c>
      <c r="AK35" s="209" t="s">
        <v>212</v>
      </c>
      <c r="AL35" s="19"/>
      <c r="AM35" s="1"/>
      <c r="AN35" s="1"/>
      <c r="AO35" s="1"/>
      <c r="AP35" s="1"/>
      <c r="AQ35" s="1"/>
      <c r="AR35" s="1"/>
      <c r="AS35" s="1"/>
      <c r="AT35" s="1"/>
      <c r="AU35" s="1"/>
      <c r="AV35" s="1"/>
      <c r="AW35" s="1"/>
      <c r="AX35" s="1"/>
      <c r="AY35" s="1"/>
      <c r="AZ35" s="1"/>
      <c r="BA35" s="1"/>
      <c r="BB35" s="1"/>
      <c r="BC35" s="1"/>
    </row>
    <row r="36" spans="1:55" ht="90">
      <c r="A36" s="1"/>
      <c r="B36" s="209" t="s">
        <v>201</v>
      </c>
      <c r="C36" s="214" t="str">
        <f>VLOOKUP($B36,[5]Listas!$A$2:$B$5,2,FALSE)</f>
        <v>PerDos</v>
      </c>
      <c r="D36" s="209" t="s">
        <v>202</v>
      </c>
      <c r="E36" s="214" t="str">
        <f>VLOOKUP($D36,[5]Listas!$E$2:$F$11,2,FALSE)</f>
        <v>ObjCinco</v>
      </c>
      <c r="F36" s="209" t="s">
        <v>203</v>
      </c>
      <c r="G36" s="209" t="s">
        <v>204</v>
      </c>
      <c r="H36" s="209"/>
      <c r="I36" s="209" t="s">
        <v>204</v>
      </c>
      <c r="J36" s="209"/>
      <c r="K36" s="209"/>
      <c r="L36" s="209"/>
      <c r="M36" s="209"/>
      <c r="N36" s="209"/>
      <c r="O36" s="209"/>
      <c r="P36" s="209"/>
      <c r="Q36" s="209"/>
      <c r="R36" s="209"/>
      <c r="S36" s="209"/>
      <c r="T36" s="209"/>
      <c r="U36" s="209"/>
      <c r="V36" s="209"/>
      <c r="W36" s="209" t="s">
        <v>1130</v>
      </c>
      <c r="X36" s="209" t="s">
        <v>280</v>
      </c>
      <c r="Y36" s="209" t="s">
        <v>84</v>
      </c>
      <c r="Z36" s="215" t="s">
        <v>327</v>
      </c>
      <c r="AA36" s="209" t="s">
        <v>310</v>
      </c>
      <c r="AB36" s="210" t="s">
        <v>311</v>
      </c>
      <c r="AC36" s="320" t="s">
        <v>238</v>
      </c>
      <c r="AD36" s="209" t="s">
        <v>326</v>
      </c>
      <c r="AE36" s="212">
        <v>44986</v>
      </c>
      <c r="AF36" s="212">
        <v>45000</v>
      </c>
      <c r="AG36" s="210" t="s">
        <v>84</v>
      </c>
      <c r="AH36" s="210">
        <v>10</v>
      </c>
      <c r="AI36" s="209" t="s">
        <v>84</v>
      </c>
      <c r="AJ36" s="209" t="str">
        <f>VLOOKUP($AI36,[5]Listas!$AB$1:$AC$10,2,FALSE)</f>
        <v>DOP</v>
      </c>
      <c r="AK36" s="209" t="s">
        <v>212</v>
      </c>
      <c r="AL36" s="19"/>
      <c r="AM36" s="1"/>
      <c r="AN36" s="1"/>
      <c r="AO36" s="1"/>
      <c r="AP36" s="1"/>
      <c r="AQ36" s="1"/>
      <c r="AR36" s="1"/>
      <c r="AS36" s="1"/>
      <c r="AT36" s="1"/>
      <c r="AU36" s="1"/>
      <c r="AV36" s="1"/>
      <c r="AW36" s="1"/>
      <c r="AX36" s="1"/>
      <c r="AY36" s="1"/>
      <c r="AZ36" s="1"/>
      <c r="BA36" s="1"/>
      <c r="BB36" s="1"/>
      <c r="BC36" s="1"/>
    </row>
    <row r="37" spans="1:55" ht="90">
      <c r="A37" s="1"/>
      <c r="B37" s="209" t="s">
        <v>201</v>
      </c>
      <c r="C37" s="214" t="str">
        <f>VLOOKUP($B37,[5]Listas!$A$2:$B$5,2,FALSE)</f>
        <v>PerDos</v>
      </c>
      <c r="D37" s="209" t="s">
        <v>202</v>
      </c>
      <c r="E37" s="214" t="str">
        <f>VLOOKUP($D37,[5]Listas!$E$2:$F$11,2,FALSE)</f>
        <v>ObjCinco</v>
      </c>
      <c r="F37" s="209" t="s">
        <v>203</v>
      </c>
      <c r="G37" s="209" t="s">
        <v>204</v>
      </c>
      <c r="H37" s="209"/>
      <c r="I37" s="209" t="s">
        <v>204</v>
      </c>
      <c r="J37" s="209"/>
      <c r="K37" s="209"/>
      <c r="L37" s="209"/>
      <c r="M37" s="209"/>
      <c r="N37" s="209"/>
      <c r="O37" s="209"/>
      <c r="P37" s="209"/>
      <c r="Q37" s="209"/>
      <c r="R37" s="209"/>
      <c r="S37" s="209"/>
      <c r="T37" s="209"/>
      <c r="U37" s="209"/>
      <c r="V37" s="209"/>
      <c r="W37" s="209" t="s">
        <v>1130</v>
      </c>
      <c r="X37" s="209" t="s">
        <v>280</v>
      </c>
      <c r="Y37" s="209" t="s">
        <v>84</v>
      </c>
      <c r="Z37" s="215" t="s">
        <v>328</v>
      </c>
      <c r="AA37" s="209" t="s">
        <v>329</v>
      </c>
      <c r="AB37" s="209" t="s">
        <v>296</v>
      </c>
      <c r="AC37" s="320" t="s">
        <v>238</v>
      </c>
      <c r="AD37" s="209" t="s">
        <v>330</v>
      </c>
      <c r="AE37" s="212">
        <v>44942</v>
      </c>
      <c r="AF37" s="212">
        <v>45001</v>
      </c>
      <c r="AG37" s="210" t="s">
        <v>291</v>
      </c>
      <c r="AH37" s="210">
        <v>20</v>
      </c>
      <c r="AI37" s="209" t="s">
        <v>84</v>
      </c>
      <c r="AJ37" s="209" t="str">
        <f>VLOOKUP($AI37,[5]Listas!$AB$1:$AC$10,2,FALSE)</f>
        <v>DOP</v>
      </c>
      <c r="AK37" s="209" t="s">
        <v>212</v>
      </c>
      <c r="AL37" s="19"/>
      <c r="AM37" s="1"/>
      <c r="AN37" s="1"/>
      <c r="AO37" s="1"/>
      <c r="AP37" s="1"/>
      <c r="AQ37" s="1"/>
      <c r="AR37" s="1"/>
      <c r="AS37" s="1"/>
      <c r="AT37" s="1"/>
      <c r="AU37" s="1"/>
      <c r="AV37" s="1"/>
      <c r="AW37" s="1"/>
      <c r="AX37" s="1"/>
      <c r="AY37" s="1"/>
      <c r="AZ37" s="1"/>
      <c r="BA37" s="1"/>
      <c r="BB37" s="1"/>
      <c r="BC37" s="1"/>
    </row>
    <row r="38" spans="1:55" ht="90">
      <c r="A38" s="1"/>
      <c r="B38" s="209" t="s">
        <v>201</v>
      </c>
      <c r="C38" s="214"/>
      <c r="D38" s="209" t="s">
        <v>202</v>
      </c>
      <c r="E38" s="214"/>
      <c r="F38" s="209" t="s">
        <v>203</v>
      </c>
      <c r="G38" s="209"/>
      <c r="H38" s="209"/>
      <c r="I38" s="209"/>
      <c r="J38" s="209"/>
      <c r="K38" s="209"/>
      <c r="L38" s="209"/>
      <c r="M38" s="209"/>
      <c r="N38" s="209"/>
      <c r="O38" s="209"/>
      <c r="P38" s="209"/>
      <c r="Q38" s="209"/>
      <c r="R38" s="209"/>
      <c r="S38" s="209"/>
      <c r="T38" s="209"/>
      <c r="U38" s="209"/>
      <c r="V38" s="209"/>
      <c r="W38" s="209" t="s">
        <v>1130</v>
      </c>
      <c r="X38" s="209" t="s">
        <v>280</v>
      </c>
      <c r="Y38" s="209" t="s">
        <v>84</v>
      </c>
      <c r="Z38" s="209" t="s">
        <v>1045</v>
      </c>
      <c r="AA38" s="209" t="s">
        <v>1046</v>
      </c>
      <c r="AB38" s="210" t="s">
        <v>331</v>
      </c>
      <c r="AC38" s="209" t="s">
        <v>332</v>
      </c>
      <c r="AD38" s="209" t="s">
        <v>333</v>
      </c>
      <c r="AE38" s="212">
        <v>44958</v>
      </c>
      <c r="AF38" s="212">
        <v>45291</v>
      </c>
      <c r="AG38" s="210" t="s">
        <v>84</v>
      </c>
      <c r="AH38" s="300">
        <v>40</v>
      </c>
      <c r="AI38" s="209" t="s">
        <v>84</v>
      </c>
      <c r="AJ38" s="209" t="s">
        <v>223</v>
      </c>
      <c r="AK38" s="209" t="s">
        <v>212</v>
      </c>
      <c r="AL38" s="19"/>
      <c r="AM38" s="1"/>
      <c r="AN38" s="1"/>
      <c r="AO38" s="1"/>
      <c r="AP38" s="1"/>
      <c r="AQ38" s="1"/>
      <c r="AR38" s="1"/>
      <c r="AS38" s="1"/>
      <c r="AT38" s="1"/>
      <c r="AU38" s="1"/>
      <c r="AV38" s="1"/>
      <c r="AW38" s="1"/>
      <c r="AX38" s="1"/>
      <c r="AY38" s="1"/>
      <c r="AZ38" s="1"/>
      <c r="BA38" s="1"/>
      <c r="BB38" s="1"/>
      <c r="BC38" s="1"/>
    </row>
    <row r="39" spans="1:55" ht="105">
      <c r="A39" s="1"/>
      <c r="B39" s="209" t="s">
        <v>201</v>
      </c>
      <c r="C39" s="214" t="str">
        <f>VLOOKUP($B39,[5]Listas!$A$2:$B$5,2,FALSE)</f>
        <v>PerDos</v>
      </c>
      <c r="D39" s="209" t="s">
        <v>202</v>
      </c>
      <c r="E39" s="214" t="str">
        <f>VLOOKUP($D39,[5]Listas!$E$2:$F$11,2,FALSE)</f>
        <v>ObjCinco</v>
      </c>
      <c r="F39" s="209" t="s">
        <v>203</v>
      </c>
      <c r="G39" s="209" t="s">
        <v>204</v>
      </c>
      <c r="H39" s="209"/>
      <c r="I39" s="209" t="s">
        <v>204</v>
      </c>
      <c r="J39" s="209"/>
      <c r="K39" s="209"/>
      <c r="L39" s="209"/>
      <c r="M39" s="209"/>
      <c r="N39" s="209"/>
      <c r="O39" s="209"/>
      <c r="P39" s="209"/>
      <c r="Q39" s="209"/>
      <c r="R39" s="209"/>
      <c r="S39" s="209"/>
      <c r="T39" s="209"/>
      <c r="U39" s="209"/>
      <c r="V39" s="209"/>
      <c r="W39" s="209" t="s">
        <v>1130</v>
      </c>
      <c r="X39" s="209" t="s">
        <v>280</v>
      </c>
      <c r="Y39" s="209" t="s">
        <v>84</v>
      </c>
      <c r="Z39" s="215" t="s">
        <v>334</v>
      </c>
      <c r="AA39" s="215" t="s">
        <v>335</v>
      </c>
      <c r="AB39" s="210" t="s">
        <v>336</v>
      </c>
      <c r="AC39" s="209" t="s">
        <v>238</v>
      </c>
      <c r="AD39" s="209" t="s">
        <v>326</v>
      </c>
      <c r="AE39" s="212">
        <v>45001</v>
      </c>
      <c r="AF39" s="212">
        <v>45291</v>
      </c>
      <c r="AG39" s="210" t="s">
        <v>84</v>
      </c>
      <c r="AH39" s="210">
        <v>20</v>
      </c>
      <c r="AI39" s="209" t="s">
        <v>84</v>
      </c>
      <c r="AJ39" s="209" t="str">
        <f>VLOOKUP($AI39,[5]Listas!$AB$1:$AC$10,2,FALSE)</f>
        <v>DOP</v>
      </c>
      <c r="AK39" s="209" t="s">
        <v>212</v>
      </c>
      <c r="AL39" s="19"/>
      <c r="AM39" s="1"/>
      <c r="AN39" s="1"/>
      <c r="AO39" s="1"/>
      <c r="AP39" s="1"/>
      <c r="AQ39" s="1"/>
      <c r="AR39" s="1"/>
      <c r="AS39" s="1"/>
      <c r="AT39" s="1"/>
      <c r="AU39" s="1"/>
      <c r="AV39" s="1"/>
      <c r="AW39" s="1"/>
      <c r="AX39" s="1"/>
      <c r="AY39" s="1"/>
      <c r="AZ39" s="1"/>
      <c r="BA39" s="1"/>
      <c r="BB39" s="1"/>
      <c r="BC39" s="1"/>
    </row>
    <row r="40" spans="1:55" ht="90">
      <c r="A40" s="1"/>
      <c r="B40" s="209" t="s">
        <v>345</v>
      </c>
      <c r="C40" s="214" t="str">
        <f>VLOOKUP($B40,[5]Listas!$A$2:$B$5,2,FALSE)</f>
        <v>PerUno</v>
      </c>
      <c r="D40" s="209" t="s">
        <v>357</v>
      </c>
      <c r="E40" s="214" t="str">
        <f>VLOOKUP($D40,[5]Listas!$E$2:$F$11,2,FALSE)</f>
        <v>ObjDos</v>
      </c>
      <c r="F40" s="209" t="s">
        <v>358</v>
      </c>
      <c r="G40" s="209"/>
      <c r="H40" s="209"/>
      <c r="I40" s="209"/>
      <c r="J40" s="209" t="s">
        <v>204</v>
      </c>
      <c r="K40" s="209" t="s">
        <v>204</v>
      </c>
      <c r="L40" s="209" t="s">
        <v>278</v>
      </c>
      <c r="M40" s="209"/>
      <c r="N40" s="209"/>
      <c r="O40" s="209"/>
      <c r="P40" s="209"/>
      <c r="Q40" s="209"/>
      <c r="R40" s="209"/>
      <c r="S40" s="209"/>
      <c r="T40" s="209"/>
      <c r="U40" s="209"/>
      <c r="V40" s="209"/>
      <c r="W40" s="209" t="s">
        <v>1111</v>
      </c>
      <c r="X40" s="209" t="s">
        <v>280</v>
      </c>
      <c r="Y40" s="209" t="s">
        <v>84</v>
      </c>
      <c r="Z40" s="209" t="s">
        <v>1131</v>
      </c>
      <c r="AA40" s="209" t="s">
        <v>1132</v>
      </c>
      <c r="AB40" s="210" t="s">
        <v>337</v>
      </c>
      <c r="AC40" s="209" t="s">
        <v>297</v>
      </c>
      <c r="AD40" s="209" t="s">
        <v>338</v>
      </c>
      <c r="AE40" s="212">
        <v>44941</v>
      </c>
      <c r="AF40" s="212">
        <v>45000</v>
      </c>
      <c r="AG40" s="210" t="s">
        <v>84</v>
      </c>
      <c r="AH40" s="210">
        <v>20</v>
      </c>
      <c r="AI40" s="209" t="s">
        <v>84</v>
      </c>
      <c r="AJ40" s="209" t="str">
        <f>VLOOKUP($AI40,[5]Listas!$AB$1:$AC$10,2,FALSE)</f>
        <v>DOP</v>
      </c>
      <c r="AK40" s="209" t="s">
        <v>223</v>
      </c>
      <c r="AL40" s="19"/>
      <c r="AM40" s="1"/>
      <c r="AN40" s="1"/>
      <c r="AO40" s="1"/>
      <c r="AP40" s="1"/>
      <c r="AQ40" s="1"/>
      <c r="AR40" s="1"/>
      <c r="AS40" s="1"/>
      <c r="AT40" s="1"/>
      <c r="AU40" s="1"/>
      <c r="AV40" s="1"/>
      <c r="AW40" s="1"/>
      <c r="AX40" s="1"/>
      <c r="AY40" s="1"/>
      <c r="AZ40" s="1"/>
      <c r="BA40" s="1"/>
      <c r="BB40" s="1"/>
      <c r="BC40" s="1"/>
    </row>
    <row r="41" spans="1:55" ht="90">
      <c r="A41" s="1"/>
      <c r="B41" s="209" t="s">
        <v>345</v>
      </c>
      <c r="C41" s="214" t="str">
        <f>VLOOKUP($B41,[5]Listas!$A$2:$B$5,2,FALSE)</f>
        <v>PerUno</v>
      </c>
      <c r="D41" s="209" t="s">
        <v>357</v>
      </c>
      <c r="E41" s="214" t="str">
        <f>VLOOKUP($D41,[5]Listas!$E$2:$F$11,2,FALSE)</f>
        <v>ObjDos</v>
      </c>
      <c r="F41" s="209" t="s">
        <v>358</v>
      </c>
      <c r="G41" s="209"/>
      <c r="H41" s="209"/>
      <c r="I41" s="209"/>
      <c r="J41" s="209" t="s">
        <v>204</v>
      </c>
      <c r="K41" s="209" t="s">
        <v>204</v>
      </c>
      <c r="L41" s="209" t="s">
        <v>278</v>
      </c>
      <c r="M41" s="209"/>
      <c r="N41" s="209"/>
      <c r="O41" s="209"/>
      <c r="P41" s="209"/>
      <c r="Q41" s="209"/>
      <c r="R41" s="209"/>
      <c r="S41" s="209"/>
      <c r="T41" s="209"/>
      <c r="U41" s="209"/>
      <c r="V41" s="209"/>
      <c r="W41" s="209" t="s">
        <v>1111</v>
      </c>
      <c r="X41" s="209" t="s">
        <v>280</v>
      </c>
      <c r="Y41" s="209" t="s">
        <v>84</v>
      </c>
      <c r="Z41" s="209" t="s">
        <v>339</v>
      </c>
      <c r="AA41" s="209" t="s">
        <v>340</v>
      </c>
      <c r="AB41" s="210" t="s">
        <v>341</v>
      </c>
      <c r="AC41" s="209" t="s">
        <v>297</v>
      </c>
      <c r="AD41" s="209" t="s">
        <v>338</v>
      </c>
      <c r="AE41" s="212">
        <v>45000</v>
      </c>
      <c r="AF41" s="212">
        <v>45046</v>
      </c>
      <c r="AG41" s="210" t="s">
        <v>342</v>
      </c>
      <c r="AH41" s="210">
        <v>40</v>
      </c>
      <c r="AI41" s="209" t="s">
        <v>84</v>
      </c>
      <c r="AJ41" s="209" t="str">
        <f>VLOOKUP($AI41,[5]Listas!$AB$1:$AC$10,2,FALSE)</f>
        <v>DOP</v>
      </c>
      <c r="AK41" s="209" t="s">
        <v>223</v>
      </c>
      <c r="AL41" s="19"/>
      <c r="AM41" s="1"/>
      <c r="AN41" s="1"/>
      <c r="AO41" s="1"/>
      <c r="AP41" s="1"/>
      <c r="AQ41" s="1"/>
      <c r="AR41" s="1"/>
      <c r="AS41" s="1"/>
      <c r="AT41" s="1"/>
      <c r="AU41" s="1"/>
      <c r="AV41" s="1"/>
      <c r="AW41" s="1"/>
      <c r="AX41" s="1"/>
      <c r="AY41" s="1"/>
      <c r="AZ41" s="1"/>
      <c r="BA41" s="1"/>
      <c r="BB41" s="1"/>
      <c r="BC41" s="1"/>
    </row>
    <row r="42" spans="1:55" ht="90">
      <c r="A42" s="1"/>
      <c r="B42" s="209" t="s">
        <v>345</v>
      </c>
      <c r="C42" s="214" t="str">
        <f>VLOOKUP($B42,[5]Listas!$A$2:$B$5,2,FALSE)</f>
        <v>PerUno</v>
      </c>
      <c r="D42" s="209" t="s">
        <v>357</v>
      </c>
      <c r="E42" s="214" t="str">
        <f>VLOOKUP($D42,[5]Listas!$E$2:$F$11,2,FALSE)</f>
        <v>ObjDos</v>
      </c>
      <c r="F42" s="209" t="s">
        <v>358</v>
      </c>
      <c r="G42" s="209"/>
      <c r="H42" s="209"/>
      <c r="I42" s="209"/>
      <c r="J42" s="209" t="s">
        <v>204</v>
      </c>
      <c r="K42" s="209" t="s">
        <v>204</v>
      </c>
      <c r="L42" s="209" t="s">
        <v>278</v>
      </c>
      <c r="M42" s="209"/>
      <c r="N42" s="209"/>
      <c r="O42" s="209"/>
      <c r="P42" s="209"/>
      <c r="Q42" s="209"/>
      <c r="R42" s="209"/>
      <c r="S42" s="209"/>
      <c r="T42" s="209"/>
      <c r="U42" s="209"/>
      <c r="V42" s="209"/>
      <c r="W42" s="209" t="s">
        <v>1111</v>
      </c>
      <c r="X42" s="209" t="s">
        <v>280</v>
      </c>
      <c r="Y42" s="209" t="s">
        <v>84</v>
      </c>
      <c r="Z42" s="209" t="s">
        <v>343</v>
      </c>
      <c r="AA42" s="209" t="s">
        <v>1133</v>
      </c>
      <c r="AB42" s="210" t="s">
        <v>344</v>
      </c>
      <c r="AC42" s="209" t="s">
        <v>297</v>
      </c>
      <c r="AD42" s="209" t="s">
        <v>338</v>
      </c>
      <c r="AE42" s="212">
        <v>45032</v>
      </c>
      <c r="AF42" s="212">
        <v>45077</v>
      </c>
      <c r="AG42" s="210" t="s">
        <v>84</v>
      </c>
      <c r="AH42" s="210">
        <v>40</v>
      </c>
      <c r="AI42" s="209" t="s">
        <v>84</v>
      </c>
      <c r="AJ42" s="209" t="str">
        <f>VLOOKUP($AI42,[5]Listas!$AB$1:$AC$10,2,FALSE)</f>
        <v>DOP</v>
      </c>
      <c r="AK42" s="209" t="s">
        <v>223</v>
      </c>
      <c r="AL42" s="19"/>
      <c r="AM42" s="1"/>
      <c r="AN42" s="1"/>
      <c r="AO42" s="1"/>
      <c r="AP42" s="1"/>
      <c r="AQ42" s="1"/>
      <c r="AR42" s="1"/>
      <c r="AS42" s="1"/>
      <c r="AT42" s="1"/>
      <c r="AU42" s="1"/>
      <c r="AV42" s="1"/>
      <c r="AW42" s="1"/>
      <c r="AX42" s="1"/>
      <c r="AY42" s="1"/>
      <c r="AZ42" s="1"/>
      <c r="BA42" s="1"/>
      <c r="BB42" s="1"/>
      <c r="BC42" s="1"/>
    </row>
    <row r="43" spans="1:55" ht="105">
      <c r="A43" s="1"/>
      <c r="B43" s="209" t="s">
        <v>345</v>
      </c>
      <c r="C43" s="214" t="str">
        <f>VLOOKUP($B43,[5]Listas!$A$2:$B$5,2,FALSE)</f>
        <v>PerUno</v>
      </c>
      <c r="D43" s="209" t="s">
        <v>346</v>
      </c>
      <c r="E43" s="214" t="str">
        <f>VLOOKUP($D43,[5]Listas!$E$2:$F$11,2,FALSE)</f>
        <v>ObjUno</v>
      </c>
      <c r="F43" s="209" t="s">
        <v>347</v>
      </c>
      <c r="G43" s="209" t="s">
        <v>204</v>
      </c>
      <c r="H43" s="209"/>
      <c r="I43" s="209"/>
      <c r="J43" s="209" t="s">
        <v>204</v>
      </c>
      <c r="K43" s="209"/>
      <c r="L43" s="209"/>
      <c r="M43" s="209"/>
      <c r="N43" s="209"/>
      <c r="O43" s="209"/>
      <c r="P43" s="209"/>
      <c r="Q43" s="209"/>
      <c r="R43" s="209"/>
      <c r="S43" s="209"/>
      <c r="T43" s="209"/>
      <c r="U43" s="209"/>
      <c r="V43" s="209"/>
      <c r="W43" s="209" t="s">
        <v>348</v>
      </c>
      <c r="X43" s="209" t="s">
        <v>280</v>
      </c>
      <c r="Y43" s="209" t="s">
        <v>84</v>
      </c>
      <c r="Z43" s="209" t="s">
        <v>349</v>
      </c>
      <c r="AA43" s="209" t="s">
        <v>350</v>
      </c>
      <c r="AB43" s="210" t="s">
        <v>351</v>
      </c>
      <c r="AC43" s="209" t="s">
        <v>965</v>
      </c>
      <c r="AD43" s="209" t="s">
        <v>353</v>
      </c>
      <c r="AE43" s="212">
        <v>44958</v>
      </c>
      <c r="AF43" s="212">
        <v>45138</v>
      </c>
      <c r="AG43" s="210" t="s">
        <v>84</v>
      </c>
      <c r="AH43" s="210">
        <v>40</v>
      </c>
      <c r="AI43" s="209" t="s">
        <v>84</v>
      </c>
      <c r="AJ43" s="209" t="str">
        <f>VLOOKUP($AI43,[5]Listas!$AB$1:$AC$10,2,FALSE)</f>
        <v>DOP</v>
      </c>
      <c r="AK43" s="209" t="s">
        <v>223</v>
      </c>
      <c r="AL43" s="19"/>
      <c r="AM43" s="1"/>
      <c r="AN43" s="1"/>
      <c r="AO43" s="1"/>
      <c r="AP43" s="1"/>
      <c r="AQ43" s="1"/>
      <c r="AR43" s="1"/>
      <c r="AS43" s="1"/>
      <c r="AT43" s="1"/>
      <c r="AU43" s="1"/>
      <c r="AV43" s="1"/>
      <c r="AW43" s="1"/>
      <c r="AX43" s="1"/>
      <c r="AY43" s="1"/>
      <c r="AZ43" s="1"/>
      <c r="BA43" s="1"/>
      <c r="BB43" s="1"/>
      <c r="BC43" s="1"/>
    </row>
    <row r="44" spans="1:55" ht="105">
      <c r="A44" s="1"/>
      <c r="B44" s="209" t="s">
        <v>345</v>
      </c>
      <c r="C44" s="214" t="str">
        <f>VLOOKUP($B44,[5]Listas!$A$2:$B$5,2,FALSE)</f>
        <v>PerUno</v>
      </c>
      <c r="D44" s="209" t="s">
        <v>346</v>
      </c>
      <c r="E44" s="214" t="str">
        <f>VLOOKUP($D44,[5]Listas!$E$2:$F$11,2,FALSE)</f>
        <v>ObjUno</v>
      </c>
      <c r="F44" s="209" t="s">
        <v>347</v>
      </c>
      <c r="G44" s="209" t="s">
        <v>204</v>
      </c>
      <c r="H44" s="209"/>
      <c r="I44" s="209"/>
      <c r="J44" s="209" t="s">
        <v>204</v>
      </c>
      <c r="K44" s="209"/>
      <c r="L44" s="209"/>
      <c r="M44" s="209"/>
      <c r="N44" s="209"/>
      <c r="O44" s="209"/>
      <c r="P44" s="209"/>
      <c r="Q44" s="209"/>
      <c r="R44" s="209"/>
      <c r="S44" s="209"/>
      <c r="T44" s="209"/>
      <c r="U44" s="209"/>
      <c r="V44" s="209"/>
      <c r="W44" s="209" t="s">
        <v>348</v>
      </c>
      <c r="X44" s="209" t="s">
        <v>280</v>
      </c>
      <c r="Y44" s="209" t="s">
        <v>84</v>
      </c>
      <c r="Z44" s="209" t="s">
        <v>354</v>
      </c>
      <c r="AA44" s="209" t="s">
        <v>355</v>
      </c>
      <c r="AB44" s="210" t="s">
        <v>356</v>
      </c>
      <c r="AC44" s="209" t="s">
        <v>965</v>
      </c>
      <c r="AD44" s="209" t="s">
        <v>353</v>
      </c>
      <c r="AE44" s="212">
        <v>44986</v>
      </c>
      <c r="AF44" s="212">
        <v>45260</v>
      </c>
      <c r="AG44" s="210" t="s">
        <v>84</v>
      </c>
      <c r="AH44" s="210">
        <v>60</v>
      </c>
      <c r="AI44" s="209" t="s">
        <v>84</v>
      </c>
      <c r="AJ44" s="209" t="str">
        <f>VLOOKUP($AI44,[5]Listas!$AB$1:$AC$10,2,FALSE)</f>
        <v>DOP</v>
      </c>
      <c r="AK44" s="209" t="s">
        <v>223</v>
      </c>
      <c r="AL44" s="19"/>
      <c r="AM44" s="1"/>
      <c r="AN44" s="1"/>
      <c r="AO44" s="1"/>
      <c r="AP44" s="1"/>
      <c r="AQ44" s="1"/>
      <c r="AR44" s="1"/>
      <c r="AS44" s="1"/>
      <c r="AT44" s="1"/>
      <c r="AU44" s="1"/>
      <c r="AV44" s="1"/>
      <c r="AW44" s="1"/>
      <c r="AX44" s="1"/>
      <c r="AY44" s="1"/>
      <c r="AZ44" s="1"/>
      <c r="BA44" s="1"/>
      <c r="BB44" s="1"/>
      <c r="BC44" s="1"/>
    </row>
    <row r="45" spans="1:55" ht="105">
      <c r="A45" s="1"/>
      <c r="B45" s="209" t="s">
        <v>345</v>
      </c>
      <c r="C45" s="214" t="str">
        <f>VLOOKUP($B45,[5]Listas!$A$2:$B$5,2,FALSE)</f>
        <v>PerUno</v>
      </c>
      <c r="D45" s="209" t="s">
        <v>357</v>
      </c>
      <c r="E45" s="214" t="str">
        <f>VLOOKUP($D45,[5]Listas!$E$2:$F$11,2,FALSE)</f>
        <v>ObjDos</v>
      </c>
      <c r="F45" s="209" t="s">
        <v>358</v>
      </c>
      <c r="G45" s="209"/>
      <c r="H45" s="209"/>
      <c r="I45" s="209" t="s">
        <v>204</v>
      </c>
      <c r="J45" s="209"/>
      <c r="K45" s="209"/>
      <c r="L45" s="209"/>
      <c r="M45" s="209"/>
      <c r="N45" s="209"/>
      <c r="O45" s="209"/>
      <c r="P45" s="209"/>
      <c r="Q45" s="209"/>
      <c r="R45" s="209"/>
      <c r="S45" s="209"/>
      <c r="T45" s="209"/>
      <c r="U45" s="209"/>
      <c r="V45" s="209"/>
      <c r="W45" s="209" t="s">
        <v>1134</v>
      </c>
      <c r="X45" s="209" t="s">
        <v>280</v>
      </c>
      <c r="Y45" s="209" t="s">
        <v>84</v>
      </c>
      <c r="Z45" s="209" t="s">
        <v>359</v>
      </c>
      <c r="AA45" s="209" t="s">
        <v>1172</v>
      </c>
      <c r="AB45" s="209" t="s">
        <v>360</v>
      </c>
      <c r="AC45" s="321" t="s">
        <v>965</v>
      </c>
      <c r="AD45" s="209" t="s">
        <v>353</v>
      </c>
      <c r="AE45" s="212">
        <v>44958</v>
      </c>
      <c r="AF45" s="212">
        <v>45014</v>
      </c>
      <c r="AG45" s="210" t="s">
        <v>361</v>
      </c>
      <c r="AH45" s="210">
        <v>50</v>
      </c>
      <c r="AI45" s="209" t="s">
        <v>84</v>
      </c>
      <c r="AJ45" s="209" t="str">
        <f>VLOOKUP($AI45,[5]Listas!$AB$1:$AC$10,2,FALSE)</f>
        <v>DOP</v>
      </c>
      <c r="AK45" s="209" t="s">
        <v>223</v>
      </c>
      <c r="AL45" s="19"/>
      <c r="AM45" s="1"/>
      <c r="AN45" s="1"/>
      <c r="AO45" s="1"/>
      <c r="AP45" s="1"/>
      <c r="AQ45" s="1"/>
      <c r="AR45" s="1"/>
      <c r="AS45" s="1"/>
      <c r="AT45" s="1"/>
      <c r="AU45" s="1"/>
      <c r="AV45" s="1"/>
      <c r="AW45" s="1"/>
      <c r="AX45" s="1"/>
      <c r="AY45" s="1"/>
      <c r="AZ45" s="1"/>
      <c r="BA45" s="1"/>
      <c r="BB45" s="1"/>
      <c r="BC45" s="1"/>
    </row>
    <row r="46" spans="1:55" ht="105">
      <c r="A46" s="1"/>
      <c r="B46" s="209" t="s">
        <v>345</v>
      </c>
      <c r="C46" s="214" t="str">
        <f>VLOOKUP($B46,[5]Listas!$A$2:$B$5,2,FALSE)</f>
        <v>PerUno</v>
      </c>
      <c r="D46" s="209" t="s">
        <v>357</v>
      </c>
      <c r="E46" s="214" t="str">
        <f>VLOOKUP($D46,[5]Listas!$E$2:$F$11,2,FALSE)</f>
        <v>ObjDos</v>
      </c>
      <c r="F46" s="209" t="s">
        <v>358</v>
      </c>
      <c r="G46" s="209"/>
      <c r="H46" s="209"/>
      <c r="I46" s="209" t="s">
        <v>204</v>
      </c>
      <c r="J46" s="209"/>
      <c r="K46" s="209"/>
      <c r="L46" s="209"/>
      <c r="M46" s="209"/>
      <c r="N46" s="209"/>
      <c r="O46" s="209"/>
      <c r="P46" s="209"/>
      <c r="Q46" s="209"/>
      <c r="R46" s="209"/>
      <c r="S46" s="209"/>
      <c r="T46" s="209"/>
      <c r="U46" s="209"/>
      <c r="V46" s="216"/>
      <c r="W46" s="209" t="s">
        <v>1134</v>
      </c>
      <c r="X46" s="209" t="s">
        <v>280</v>
      </c>
      <c r="Y46" s="209" t="s">
        <v>84</v>
      </c>
      <c r="Z46" s="209" t="s">
        <v>362</v>
      </c>
      <c r="AA46" s="209" t="s">
        <v>363</v>
      </c>
      <c r="AB46" s="210" t="s">
        <v>364</v>
      </c>
      <c r="AC46" s="209" t="s">
        <v>965</v>
      </c>
      <c r="AD46" s="209" t="s">
        <v>353</v>
      </c>
      <c r="AE46" s="212">
        <v>44958</v>
      </c>
      <c r="AF46" s="212">
        <v>45077</v>
      </c>
      <c r="AG46" s="210" t="s">
        <v>365</v>
      </c>
      <c r="AH46" s="210">
        <v>50</v>
      </c>
      <c r="AI46" s="209" t="s">
        <v>84</v>
      </c>
      <c r="AJ46" s="209" t="str">
        <f>VLOOKUP($AI46,[5]Listas!$AB$1:$AC$10,2,FALSE)</f>
        <v>DOP</v>
      </c>
      <c r="AK46" s="209" t="s">
        <v>223</v>
      </c>
      <c r="AL46" s="19"/>
      <c r="AM46" s="1"/>
      <c r="AN46" s="1"/>
      <c r="AO46" s="1"/>
      <c r="AP46" s="1"/>
      <c r="AQ46" s="1"/>
      <c r="AR46" s="1"/>
      <c r="AS46" s="1"/>
      <c r="AT46" s="1"/>
      <c r="AU46" s="1"/>
      <c r="AV46" s="1"/>
      <c r="AW46" s="1"/>
      <c r="AX46" s="1"/>
      <c r="AY46" s="1"/>
      <c r="AZ46" s="1"/>
      <c r="BA46" s="1"/>
      <c r="BB46" s="1"/>
      <c r="BC46" s="1"/>
    </row>
    <row r="47" spans="1:55" ht="90">
      <c r="A47" s="1"/>
      <c r="B47" s="7" t="s">
        <v>201</v>
      </c>
      <c r="C47" s="24" t="str">
        <f>VLOOKUP($B47,[6]Listas!$A$2:$B$5,2,FALSE)</f>
        <v>PerDos</v>
      </c>
      <c r="D47" s="217" t="s">
        <v>202</v>
      </c>
      <c r="E47" s="24" t="str">
        <f>VLOOKUP($D47,[6]Listas!$E$2:$F$11,2,FALSE)</f>
        <v>ObjCinco</v>
      </c>
      <c r="F47" s="218" t="s">
        <v>203</v>
      </c>
      <c r="G47" s="7" t="s">
        <v>204</v>
      </c>
      <c r="H47" s="7"/>
      <c r="I47" s="7"/>
      <c r="J47" s="7"/>
      <c r="K47" s="7"/>
      <c r="L47" s="7"/>
      <c r="M47" s="7"/>
      <c r="N47" s="7"/>
      <c r="O47" s="7"/>
      <c r="P47" s="7"/>
      <c r="Q47" s="7"/>
      <c r="R47" s="7"/>
      <c r="S47" s="7"/>
      <c r="T47" s="7"/>
      <c r="U47" s="219"/>
      <c r="V47" s="220"/>
      <c r="W47" s="221" t="s">
        <v>366</v>
      </c>
      <c r="X47" s="7" t="s">
        <v>367</v>
      </c>
      <c r="Y47" s="7" t="s">
        <v>368</v>
      </c>
      <c r="Z47" s="7" t="s">
        <v>369</v>
      </c>
      <c r="AA47" s="7" t="s">
        <v>370</v>
      </c>
      <c r="AB47" s="8" t="s">
        <v>1135</v>
      </c>
      <c r="AC47" s="7" t="s">
        <v>371</v>
      </c>
      <c r="AD47" s="7"/>
      <c r="AE47" s="9">
        <v>44928</v>
      </c>
      <c r="AF47" s="9">
        <v>45290</v>
      </c>
      <c r="AG47" s="8" t="s">
        <v>372</v>
      </c>
      <c r="AH47" s="8">
        <v>100</v>
      </c>
      <c r="AI47" s="7" t="s">
        <v>368</v>
      </c>
      <c r="AJ47" s="7" t="e">
        <f>VLOOKUP($CE47,[6]Listas!$AB$1:$AC$10,2,FALSE)</f>
        <v>#N/A</v>
      </c>
      <c r="AK47" s="7"/>
      <c r="AL47" s="19"/>
      <c r="AM47" s="1"/>
      <c r="AN47" s="1"/>
      <c r="AO47" s="1"/>
      <c r="AP47" s="1"/>
      <c r="AQ47" s="1"/>
      <c r="AR47" s="1"/>
      <c r="AS47" s="1"/>
      <c r="AT47" s="1"/>
      <c r="AU47" s="1"/>
      <c r="AV47" s="1"/>
      <c r="AW47" s="1"/>
      <c r="AX47" s="1"/>
      <c r="AY47" s="1"/>
      <c r="AZ47" s="1"/>
      <c r="BA47" s="1"/>
      <c r="BB47" s="1"/>
      <c r="BC47" s="1"/>
    </row>
    <row r="48" spans="1:55" ht="105">
      <c r="A48" s="1"/>
      <c r="B48" s="7" t="s">
        <v>201</v>
      </c>
      <c r="C48" s="24"/>
      <c r="D48" s="217" t="s">
        <v>202</v>
      </c>
      <c r="E48" s="24" t="str">
        <f>VLOOKUP($D48,[6]Listas!$E$2:$F$11,2,FALSE)</f>
        <v>ObjCinco</v>
      </c>
      <c r="F48" s="7" t="s">
        <v>203</v>
      </c>
      <c r="G48" s="7" t="s">
        <v>204</v>
      </c>
      <c r="H48" s="7"/>
      <c r="I48" s="7"/>
      <c r="J48" s="7"/>
      <c r="K48" s="7"/>
      <c r="L48" s="7"/>
      <c r="M48" s="7"/>
      <c r="N48" s="7"/>
      <c r="O48" s="7"/>
      <c r="P48" s="7"/>
      <c r="Q48" s="7"/>
      <c r="R48" s="7"/>
      <c r="S48" s="7"/>
      <c r="T48" s="7"/>
      <c r="U48" s="219"/>
      <c r="V48" s="220"/>
      <c r="W48" s="222" t="s">
        <v>373</v>
      </c>
      <c r="X48" s="7" t="s">
        <v>367</v>
      </c>
      <c r="Y48" s="7" t="s">
        <v>368</v>
      </c>
      <c r="Z48" s="7" t="s">
        <v>374</v>
      </c>
      <c r="AA48" s="7" t="s">
        <v>1136</v>
      </c>
      <c r="AB48" s="8" t="s">
        <v>375</v>
      </c>
      <c r="AC48" s="7" t="s">
        <v>376</v>
      </c>
      <c r="AD48" s="7"/>
      <c r="AE48" s="9">
        <v>44928</v>
      </c>
      <c r="AF48" s="9">
        <v>45290</v>
      </c>
      <c r="AG48" s="8"/>
      <c r="AH48" s="8">
        <v>100</v>
      </c>
      <c r="AI48" s="7" t="s">
        <v>368</v>
      </c>
      <c r="AJ48" s="7" t="e">
        <f>VLOOKUP($CE48,[6]Listas!$AB$1:$AC$10,2,FALSE)</f>
        <v>#N/A</v>
      </c>
      <c r="AK48" s="7"/>
      <c r="AL48" s="19"/>
      <c r="AM48" s="1"/>
      <c r="AN48" s="1"/>
      <c r="AO48" s="1"/>
      <c r="AP48" s="1"/>
      <c r="AQ48" s="1"/>
      <c r="AR48" s="1"/>
      <c r="AS48" s="1"/>
      <c r="AT48" s="1"/>
      <c r="AU48" s="1"/>
      <c r="AV48" s="1"/>
      <c r="AW48" s="1"/>
      <c r="AX48" s="1"/>
      <c r="AY48" s="1"/>
      <c r="AZ48" s="1"/>
      <c r="BA48" s="1"/>
      <c r="BB48" s="1"/>
      <c r="BC48" s="1"/>
    </row>
    <row r="49" spans="1:55" ht="240">
      <c r="A49" s="1"/>
      <c r="B49" s="7" t="s">
        <v>201</v>
      </c>
      <c r="C49" s="24"/>
      <c r="D49" s="217" t="s">
        <v>202</v>
      </c>
      <c r="E49" s="24" t="str">
        <f>VLOOKUP($D49,[6]Listas!$E$2:$F$11,2,FALSE)</f>
        <v>ObjCinco</v>
      </c>
      <c r="F49" s="7" t="s">
        <v>203</v>
      </c>
      <c r="G49" s="7" t="s">
        <v>204</v>
      </c>
      <c r="H49" s="7"/>
      <c r="I49" s="7"/>
      <c r="J49" s="7"/>
      <c r="K49" s="7"/>
      <c r="L49" s="7"/>
      <c r="M49" s="7"/>
      <c r="N49" s="7"/>
      <c r="O49" s="7"/>
      <c r="P49" s="7"/>
      <c r="Q49" s="7"/>
      <c r="R49" s="7"/>
      <c r="S49" s="7"/>
      <c r="T49" s="7"/>
      <c r="U49" s="219"/>
      <c r="V49" s="220"/>
      <c r="W49" s="222" t="s">
        <v>1137</v>
      </c>
      <c r="X49" s="7" t="s">
        <v>367</v>
      </c>
      <c r="Y49" s="7" t="s">
        <v>368</v>
      </c>
      <c r="Z49" s="7" t="s">
        <v>377</v>
      </c>
      <c r="AA49" s="7" t="s">
        <v>378</v>
      </c>
      <c r="AB49" s="8" t="s">
        <v>379</v>
      </c>
      <c r="AC49" s="7" t="s">
        <v>380</v>
      </c>
      <c r="AD49" s="7"/>
      <c r="AE49" s="9">
        <v>44928</v>
      </c>
      <c r="AF49" s="9">
        <v>45290</v>
      </c>
      <c r="AG49" s="8"/>
      <c r="AH49" s="8">
        <v>100</v>
      </c>
      <c r="AI49" s="7" t="s">
        <v>368</v>
      </c>
      <c r="AJ49" s="7" t="e">
        <v>#N/A</v>
      </c>
      <c r="AK49" s="7"/>
      <c r="AL49" s="19"/>
      <c r="AM49" s="1"/>
      <c r="AN49" s="1"/>
      <c r="AO49" s="1"/>
      <c r="AP49" s="1"/>
      <c r="AQ49" s="1"/>
      <c r="AR49" s="1"/>
      <c r="AS49" s="1"/>
      <c r="AT49" s="1"/>
      <c r="AU49" s="1"/>
      <c r="AV49" s="1"/>
      <c r="AW49" s="1"/>
      <c r="AX49" s="1"/>
      <c r="AY49" s="1"/>
      <c r="AZ49" s="1"/>
      <c r="BA49" s="1"/>
      <c r="BB49" s="1"/>
      <c r="BC49" s="1"/>
    </row>
    <row r="50" spans="1:55" ht="90">
      <c r="A50" s="1"/>
      <c r="B50" s="7" t="s">
        <v>201</v>
      </c>
      <c r="C50" s="24"/>
      <c r="D50" s="217" t="s">
        <v>202</v>
      </c>
      <c r="E50" s="24" t="str">
        <f>VLOOKUP($D50,[6]Listas!$E$2:$F$11,2,FALSE)</f>
        <v>ObjCinco</v>
      </c>
      <c r="F50" s="7" t="s">
        <v>203</v>
      </c>
      <c r="G50" s="7" t="s">
        <v>204</v>
      </c>
      <c r="H50" s="7"/>
      <c r="I50" s="7"/>
      <c r="J50" s="7"/>
      <c r="K50" s="7"/>
      <c r="L50" s="7"/>
      <c r="M50" s="7"/>
      <c r="N50" s="7"/>
      <c r="O50" s="7"/>
      <c r="P50" s="7"/>
      <c r="Q50" s="7"/>
      <c r="R50" s="7"/>
      <c r="S50" s="7"/>
      <c r="T50" s="7"/>
      <c r="U50" s="219"/>
      <c r="V50" s="220"/>
      <c r="W50" s="222" t="s">
        <v>1138</v>
      </c>
      <c r="X50" s="7" t="s">
        <v>367</v>
      </c>
      <c r="Y50" s="7" t="s">
        <v>368</v>
      </c>
      <c r="Z50" s="7" t="s">
        <v>1139</v>
      </c>
      <c r="AA50" s="7" t="s">
        <v>381</v>
      </c>
      <c r="AB50" s="8" t="s">
        <v>1140</v>
      </c>
      <c r="AC50" s="7" t="s">
        <v>382</v>
      </c>
      <c r="AD50" s="7"/>
      <c r="AE50" s="9">
        <v>44928</v>
      </c>
      <c r="AF50" s="9">
        <v>45290</v>
      </c>
      <c r="AG50" s="8"/>
      <c r="AH50" s="8">
        <v>100</v>
      </c>
      <c r="AI50" s="7" t="s">
        <v>368</v>
      </c>
      <c r="AJ50" s="7" t="e">
        <v>#N/A</v>
      </c>
      <c r="AK50" s="7"/>
      <c r="AL50" s="19"/>
      <c r="AM50" s="1"/>
      <c r="AN50" s="1"/>
      <c r="AO50" s="1"/>
      <c r="AP50" s="1"/>
      <c r="AQ50" s="1"/>
      <c r="AR50" s="1"/>
      <c r="AS50" s="1"/>
      <c r="AT50" s="1"/>
      <c r="AU50" s="1"/>
      <c r="AV50" s="1"/>
      <c r="AW50" s="1"/>
      <c r="AX50" s="1"/>
      <c r="AY50" s="1"/>
      <c r="AZ50" s="1"/>
      <c r="BA50" s="1"/>
      <c r="BB50" s="1"/>
      <c r="BC50" s="1"/>
    </row>
    <row r="51" spans="1:55" ht="75">
      <c r="A51" s="1"/>
      <c r="B51" s="7" t="s">
        <v>201</v>
      </c>
      <c r="C51" s="24"/>
      <c r="D51" s="217" t="s">
        <v>202</v>
      </c>
      <c r="E51" s="24" t="str">
        <f>VLOOKUP($D51,[6]Listas!$E$2:$F$11,2,FALSE)</f>
        <v>ObjCinco</v>
      </c>
      <c r="F51" s="7" t="s">
        <v>203</v>
      </c>
      <c r="G51" s="7" t="s">
        <v>204</v>
      </c>
      <c r="H51" s="7"/>
      <c r="I51" s="7"/>
      <c r="J51" s="7"/>
      <c r="K51" s="7"/>
      <c r="L51" s="7"/>
      <c r="M51" s="7"/>
      <c r="N51" s="7"/>
      <c r="O51" s="7"/>
      <c r="P51" s="7"/>
      <c r="Q51" s="7"/>
      <c r="R51" s="7"/>
      <c r="S51" s="7"/>
      <c r="T51" s="7"/>
      <c r="U51" s="219"/>
      <c r="V51" s="220"/>
      <c r="W51" s="223" t="s">
        <v>383</v>
      </c>
      <c r="X51" s="7" t="s">
        <v>367</v>
      </c>
      <c r="Y51" s="7" t="s">
        <v>368</v>
      </c>
      <c r="Z51" s="7" t="s">
        <v>1141</v>
      </c>
      <c r="AA51" s="7" t="s">
        <v>384</v>
      </c>
      <c r="AB51" s="8" t="s">
        <v>385</v>
      </c>
      <c r="AC51" s="7" t="s">
        <v>386</v>
      </c>
      <c r="AD51" s="7"/>
      <c r="AE51" s="9">
        <v>44928</v>
      </c>
      <c r="AF51" s="9">
        <v>45290</v>
      </c>
      <c r="AG51" s="8"/>
      <c r="AH51" s="8">
        <v>100</v>
      </c>
      <c r="AI51" s="7" t="s">
        <v>368</v>
      </c>
      <c r="AJ51" s="7" t="e">
        <v>#N/A</v>
      </c>
      <c r="AK51" s="7"/>
      <c r="AL51" s="19"/>
      <c r="AM51" s="1"/>
      <c r="AN51" s="1"/>
      <c r="AO51" s="1"/>
      <c r="AP51" s="1"/>
      <c r="AQ51" s="1"/>
      <c r="AR51" s="1"/>
      <c r="AS51" s="1"/>
      <c r="AT51" s="1"/>
      <c r="AU51" s="1"/>
      <c r="AV51" s="1"/>
      <c r="AW51" s="1"/>
      <c r="AX51" s="1"/>
      <c r="AY51" s="1"/>
      <c r="AZ51" s="1"/>
      <c r="BA51" s="1"/>
      <c r="BB51" s="1"/>
      <c r="BC51" s="1"/>
    </row>
    <row r="52" spans="1:55" ht="105">
      <c r="A52" s="1"/>
      <c r="B52" s="7" t="s">
        <v>201</v>
      </c>
      <c r="C52" s="24"/>
      <c r="D52" s="217" t="s">
        <v>202</v>
      </c>
      <c r="E52" s="24" t="str">
        <f>VLOOKUP($D52,[6]Listas!$E$2:$F$11,2,FALSE)</f>
        <v>ObjCinco</v>
      </c>
      <c r="F52" s="7" t="s">
        <v>203</v>
      </c>
      <c r="G52" s="7" t="s">
        <v>204</v>
      </c>
      <c r="H52" s="7"/>
      <c r="I52" s="7"/>
      <c r="J52" s="7"/>
      <c r="K52" s="7"/>
      <c r="L52" s="7"/>
      <c r="M52" s="7"/>
      <c r="N52" s="7"/>
      <c r="O52" s="7"/>
      <c r="P52" s="7"/>
      <c r="Q52" s="7"/>
      <c r="R52" s="7"/>
      <c r="S52" s="7"/>
      <c r="T52" s="7"/>
      <c r="U52" s="219"/>
      <c r="V52" s="220"/>
      <c r="W52" s="222" t="s">
        <v>387</v>
      </c>
      <c r="X52" s="7" t="s">
        <v>367</v>
      </c>
      <c r="Y52" s="7" t="s">
        <v>368</v>
      </c>
      <c r="Z52" s="7" t="s">
        <v>388</v>
      </c>
      <c r="AA52" s="7" t="s">
        <v>389</v>
      </c>
      <c r="AB52" s="8" t="s">
        <v>1142</v>
      </c>
      <c r="AC52" s="7" t="s">
        <v>386</v>
      </c>
      <c r="AD52" s="7"/>
      <c r="AE52" s="9">
        <v>44928</v>
      </c>
      <c r="AF52" s="9">
        <v>45290</v>
      </c>
      <c r="AG52" s="8"/>
      <c r="AH52" s="8">
        <v>100</v>
      </c>
      <c r="AI52" s="7" t="s">
        <v>368</v>
      </c>
      <c r="AJ52" s="7" t="e">
        <v>#N/A</v>
      </c>
      <c r="AK52" s="7"/>
      <c r="AL52" s="19"/>
      <c r="AM52" s="1"/>
      <c r="AN52" s="1"/>
      <c r="AO52" s="1"/>
      <c r="AP52" s="1"/>
      <c r="AQ52" s="1"/>
      <c r="AR52" s="1"/>
      <c r="AS52" s="1"/>
      <c r="AT52" s="1"/>
      <c r="AU52" s="1"/>
      <c r="AV52" s="1"/>
      <c r="AW52" s="1"/>
      <c r="AX52" s="1"/>
      <c r="AY52" s="1"/>
      <c r="AZ52" s="1"/>
      <c r="BA52" s="1"/>
      <c r="BB52" s="1"/>
      <c r="BC52" s="1"/>
    </row>
    <row r="53" spans="1:55" ht="120">
      <c r="A53" s="1"/>
      <c r="B53" s="7" t="s">
        <v>201</v>
      </c>
      <c r="C53" s="24" t="str">
        <f>VLOOKUP($B53,[7]Listas!$A$2:$B$5,2,FALSE)</f>
        <v>PerDos</v>
      </c>
      <c r="D53" s="217" t="s">
        <v>390</v>
      </c>
      <c r="E53" s="24" t="str">
        <f>VLOOKUP($D53,[7]Listas!$E$2:$F$11,2,FALSE)</f>
        <v>ObjCuatro</v>
      </c>
      <c r="F53" s="7" t="s">
        <v>391</v>
      </c>
      <c r="G53" s="7"/>
      <c r="H53" s="7"/>
      <c r="I53" s="7"/>
      <c r="J53" s="7"/>
      <c r="K53" s="7"/>
      <c r="L53" s="7"/>
      <c r="M53" s="7"/>
      <c r="N53" s="7"/>
      <c r="O53" s="7"/>
      <c r="P53" s="7"/>
      <c r="Q53" s="7"/>
      <c r="R53" s="7"/>
      <c r="S53" s="7"/>
      <c r="T53" s="7"/>
      <c r="U53" s="219"/>
      <c r="V53" s="220"/>
      <c r="W53" s="222" t="s">
        <v>1061</v>
      </c>
      <c r="X53" s="7" t="s">
        <v>367</v>
      </c>
      <c r="Y53" s="7" t="s">
        <v>368</v>
      </c>
      <c r="Z53" s="7" t="s">
        <v>1062</v>
      </c>
      <c r="AA53" s="7" t="s">
        <v>1063</v>
      </c>
      <c r="AB53" s="8" t="s">
        <v>1061</v>
      </c>
      <c r="AC53" s="7" t="s">
        <v>386</v>
      </c>
      <c r="AD53" s="7"/>
      <c r="AE53" s="9">
        <v>45047</v>
      </c>
      <c r="AF53" s="9">
        <v>45291</v>
      </c>
      <c r="AG53" s="8"/>
      <c r="AH53" s="8">
        <v>100</v>
      </c>
      <c r="AI53" s="7" t="s">
        <v>368</v>
      </c>
      <c r="AJ53" s="7" t="str">
        <f>VLOOKUP($AI53,[7]Listas!$AB$1:$AC$10,2,FALSE)</f>
        <v>DGRFS</v>
      </c>
      <c r="AK53" s="7"/>
      <c r="AL53" s="19"/>
      <c r="AM53" s="1"/>
      <c r="AN53" s="1"/>
      <c r="AO53" s="1"/>
      <c r="AP53" s="1"/>
      <c r="AQ53" s="1"/>
      <c r="AR53" s="1"/>
      <c r="AS53" s="1"/>
      <c r="AT53" s="1"/>
      <c r="AU53" s="1"/>
      <c r="AV53" s="1"/>
      <c r="AW53" s="1"/>
      <c r="AX53" s="1"/>
      <c r="AY53" s="1"/>
      <c r="AZ53" s="1"/>
      <c r="BA53" s="1"/>
      <c r="BB53" s="1"/>
      <c r="BC53" s="1"/>
    </row>
    <row r="54" spans="1:55" ht="120">
      <c r="A54" s="1"/>
      <c r="B54" s="7" t="s">
        <v>201</v>
      </c>
      <c r="C54" s="24"/>
      <c r="D54" s="7" t="s">
        <v>202</v>
      </c>
      <c r="E54" s="24"/>
      <c r="F54" s="224" t="s">
        <v>203</v>
      </c>
      <c r="G54" s="7" t="s">
        <v>204</v>
      </c>
      <c r="H54" s="7"/>
      <c r="I54" s="7"/>
      <c r="J54" s="7" t="s">
        <v>204</v>
      </c>
      <c r="K54" s="7"/>
      <c r="L54" s="7"/>
      <c r="M54" s="7"/>
      <c r="N54" s="7"/>
      <c r="O54" s="7" t="s">
        <v>204</v>
      </c>
      <c r="P54" s="7" t="s">
        <v>257</v>
      </c>
      <c r="Q54" s="7"/>
      <c r="R54" s="7"/>
      <c r="S54" s="7" t="s">
        <v>204</v>
      </c>
      <c r="T54" s="7" t="s">
        <v>392</v>
      </c>
      <c r="U54" s="7"/>
      <c r="V54" s="7"/>
      <c r="W54" s="7" t="s">
        <v>393</v>
      </c>
      <c r="X54" s="7" t="s">
        <v>394</v>
      </c>
      <c r="Y54" s="7" t="s">
        <v>119</v>
      </c>
      <c r="Z54" s="7" t="s">
        <v>1143</v>
      </c>
      <c r="AA54" s="7" t="s">
        <v>1144</v>
      </c>
      <c r="AB54" s="8" t="s">
        <v>1145</v>
      </c>
      <c r="AC54" s="7" t="s">
        <v>395</v>
      </c>
      <c r="AD54" s="7" t="s">
        <v>395</v>
      </c>
      <c r="AE54" s="9">
        <v>44958</v>
      </c>
      <c r="AF54" s="9">
        <v>45275</v>
      </c>
      <c r="AG54" s="8" t="s">
        <v>119</v>
      </c>
      <c r="AH54" s="8">
        <v>100</v>
      </c>
      <c r="AI54" s="8" t="s">
        <v>119</v>
      </c>
      <c r="AJ54" s="7"/>
      <c r="AK54" s="7" t="s">
        <v>396</v>
      </c>
      <c r="AL54" s="19"/>
      <c r="AM54" s="1"/>
      <c r="AN54" s="1"/>
      <c r="AO54" s="1"/>
      <c r="AP54" s="1"/>
      <c r="AQ54" s="1"/>
      <c r="AR54" s="1"/>
      <c r="AS54" s="1"/>
      <c r="AT54" s="1"/>
      <c r="AU54" s="1"/>
      <c r="AV54" s="1"/>
      <c r="AW54" s="1"/>
      <c r="AX54" s="1"/>
      <c r="AY54" s="1"/>
      <c r="AZ54" s="1"/>
      <c r="BA54" s="1"/>
      <c r="BB54" s="1"/>
      <c r="BC54" s="1"/>
    </row>
    <row r="55" spans="1:55" ht="156" customHeight="1">
      <c r="A55" s="1"/>
      <c r="B55" s="7" t="s">
        <v>201</v>
      </c>
      <c r="C55" s="24"/>
      <c r="D55" s="7" t="s">
        <v>202</v>
      </c>
      <c r="E55" s="24"/>
      <c r="F55" s="224" t="s">
        <v>203</v>
      </c>
      <c r="G55" s="7" t="s">
        <v>204</v>
      </c>
      <c r="H55" s="7"/>
      <c r="I55" s="7"/>
      <c r="J55" s="7"/>
      <c r="K55" s="7"/>
      <c r="L55" s="7"/>
      <c r="M55" s="7"/>
      <c r="N55" s="7"/>
      <c r="O55" s="7"/>
      <c r="P55" s="7"/>
      <c r="Q55" s="7"/>
      <c r="R55" s="7"/>
      <c r="S55" s="7"/>
      <c r="T55" s="7"/>
      <c r="U55" s="7"/>
      <c r="V55" s="7"/>
      <c r="W55" s="7" t="s">
        <v>1052</v>
      </c>
      <c r="X55" s="7" t="s">
        <v>394</v>
      </c>
      <c r="Y55" s="7" t="s">
        <v>119</v>
      </c>
      <c r="Z55" s="209" t="s">
        <v>1055</v>
      </c>
      <c r="AA55" s="209" t="s">
        <v>1054</v>
      </c>
      <c r="AB55" s="8" t="s">
        <v>1053</v>
      </c>
      <c r="AC55" s="7" t="s">
        <v>395</v>
      </c>
      <c r="AD55" s="7" t="s">
        <v>397</v>
      </c>
      <c r="AE55" s="9">
        <v>44936</v>
      </c>
      <c r="AF55" s="9">
        <v>45137</v>
      </c>
      <c r="AG55" s="8" t="s">
        <v>398</v>
      </c>
      <c r="AH55" s="8">
        <v>100</v>
      </c>
      <c r="AI55" s="8" t="s">
        <v>119</v>
      </c>
      <c r="AJ55" s="7" t="s">
        <v>396</v>
      </c>
      <c r="AK55" s="7" t="s">
        <v>396</v>
      </c>
      <c r="AL55" s="19"/>
      <c r="AM55" s="1"/>
      <c r="AN55" s="1"/>
      <c r="AO55" s="1"/>
      <c r="AP55" s="1"/>
      <c r="AQ55" s="1"/>
      <c r="AR55" s="1"/>
      <c r="AS55" s="1"/>
      <c r="AT55" s="1"/>
      <c r="AU55" s="1"/>
      <c r="AV55" s="1"/>
      <c r="AW55" s="1"/>
      <c r="AX55" s="1"/>
      <c r="AY55" s="1"/>
      <c r="AZ55" s="1"/>
      <c r="BA55" s="1"/>
      <c r="BB55" s="1"/>
      <c r="BC55" s="1"/>
    </row>
    <row r="56" spans="1:55" ht="90" customHeight="1">
      <c r="A56" s="1"/>
      <c r="B56" s="7" t="s">
        <v>201</v>
      </c>
      <c r="C56" s="24"/>
      <c r="D56" s="225" t="s">
        <v>390</v>
      </c>
      <c r="E56" s="24"/>
      <c r="F56" s="226" t="s">
        <v>399</v>
      </c>
      <c r="G56" s="7" t="s">
        <v>204</v>
      </c>
      <c r="H56" s="7"/>
      <c r="I56" s="7"/>
      <c r="J56" s="7"/>
      <c r="K56" s="7"/>
      <c r="L56" s="7"/>
      <c r="M56" s="7"/>
      <c r="N56" s="7"/>
      <c r="O56" s="7"/>
      <c r="P56" s="7"/>
      <c r="Q56" s="7"/>
      <c r="R56" s="7"/>
      <c r="S56" s="7" t="s">
        <v>204</v>
      </c>
      <c r="T56" s="7" t="s">
        <v>400</v>
      </c>
      <c r="U56" s="7"/>
      <c r="V56" s="7"/>
      <c r="W56" s="247" t="s">
        <v>401</v>
      </c>
      <c r="X56" s="247" t="s">
        <v>394</v>
      </c>
      <c r="Y56" s="247" t="s">
        <v>119</v>
      </c>
      <c r="Z56" s="247" t="s">
        <v>1113</v>
      </c>
      <c r="AA56" s="247" t="s">
        <v>1146</v>
      </c>
      <c r="AB56" s="298" t="s">
        <v>1114</v>
      </c>
      <c r="AC56" s="247" t="s">
        <v>402</v>
      </c>
      <c r="AD56" s="247" t="s">
        <v>403</v>
      </c>
      <c r="AE56" s="297">
        <v>44927</v>
      </c>
      <c r="AF56" s="297">
        <v>45291</v>
      </c>
      <c r="AG56" s="298" t="s">
        <v>119</v>
      </c>
      <c r="AH56" s="299">
        <v>50</v>
      </c>
      <c r="AI56" s="247" t="s">
        <v>119</v>
      </c>
      <c r="AJ56" s="247" t="s">
        <v>404</v>
      </c>
      <c r="AK56" s="7" t="s">
        <v>404</v>
      </c>
      <c r="AL56" s="19"/>
      <c r="AM56" s="1"/>
      <c r="AN56" s="1"/>
      <c r="AO56" s="1"/>
      <c r="AP56" s="1"/>
      <c r="AQ56" s="1"/>
      <c r="AR56" s="1"/>
      <c r="AS56" s="1"/>
      <c r="AT56" s="1"/>
      <c r="AU56" s="1"/>
      <c r="AV56" s="1"/>
      <c r="AW56" s="1"/>
      <c r="AX56" s="1"/>
      <c r="AY56" s="1"/>
      <c r="AZ56" s="1"/>
      <c r="BA56" s="1"/>
      <c r="BB56" s="1"/>
      <c r="BC56" s="1"/>
    </row>
    <row r="57" spans="1:55" ht="90" customHeight="1">
      <c r="A57" s="1"/>
      <c r="B57" s="7" t="s">
        <v>201</v>
      </c>
      <c r="C57" s="24"/>
      <c r="D57" s="225" t="s">
        <v>390</v>
      </c>
      <c r="E57" s="24"/>
      <c r="F57" s="226" t="s">
        <v>399</v>
      </c>
      <c r="G57" s="7" t="s">
        <v>204</v>
      </c>
      <c r="H57" s="7"/>
      <c r="I57" s="7"/>
      <c r="J57" s="7"/>
      <c r="K57" s="7"/>
      <c r="L57" s="7"/>
      <c r="M57" s="7"/>
      <c r="N57" s="7"/>
      <c r="O57" s="7"/>
      <c r="P57" s="7"/>
      <c r="Q57" s="7"/>
      <c r="R57" s="7"/>
      <c r="S57" s="7" t="s">
        <v>204</v>
      </c>
      <c r="T57" s="7" t="s">
        <v>400</v>
      </c>
      <c r="U57" s="7"/>
      <c r="V57" s="7"/>
      <c r="W57" s="247" t="s">
        <v>401</v>
      </c>
      <c r="X57" s="247" t="s">
        <v>394</v>
      </c>
      <c r="Y57" s="247" t="s">
        <v>119</v>
      </c>
      <c r="Z57" s="247" t="s">
        <v>1115</v>
      </c>
      <c r="AA57" s="247" t="s">
        <v>1147</v>
      </c>
      <c r="AB57" s="298" t="s">
        <v>1148</v>
      </c>
      <c r="AC57" s="247" t="s">
        <v>402</v>
      </c>
      <c r="AD57" s="247" t="s">
        <v>1116</v>
      </c>
      <c r="AE57" s="297">
        <v>44927</v>
      </c>
      <c r="AF57" s="297">
        <v>45291</v>
      </c>
      <c r="AG57" s="298" t="s">
        <v>119</v>
      </c>
      <c r="AH57" s="299">
        <v>50</v>
      </c>
      <c r="AI57" s="247" t="s">
        <v>119</v>
      </c>
      <c r="AJ57" s="247" t="s">
        <v>404</v>
      </c>
      <c r="AK57" s="7" t="s">
        <v>404</v>
      </c>
      <c r="AL57" s="19"/>
      <c r="AM57" s="1"/>
      <c r="AN57" s="1"/>
      <c r="AO57" s="1"/>
      <c r="AP57" s="1"/>
      <c r="AQ57" s="1"/>
      <c r="AR57" s="1"/>
      <c r="AS57" s="1"/>
      <c r="AT57" s="1"/>
      <c r="AU57" s="1"/>
      <c r="AV57" s="1"/>
      <c r="AW57" s="1"/>
      <c r="AX57" s="1"/>
      <c r="AY57" s="1"/>
      <c r="AZ57" s="1"/>
      <c r="BA57" s="1"/>
      <c r="BB57" s="1"/>
      <c r="BC57" s="1"/>
    </row>
    <row r="58" spans="1:55" ht="195">
      <c r="A58" s="1"/>
      <c r="B58" s="7" t="s">
        <v>201</v>
      </c>
      <c r="C58" s="24"/>
      <c r="D58" s="225" t="s">
        <v>390</v>
      </c>
      <c r="E58" s="24"/>
      <c r="F58" s="226" t="s">
        <v>399</v>
      </c>
      <c r="G58" s="7"/>
      <c r="H58" s="7"/>
      <c r="I58" s="7"/>
      <c r="J58" s="7"/>
      <c r="K58" s="7"/>
      <c r="L58" s="7"/>
      <c r="M58" s="7" t="s">
        <v>204</v>
      </c>
      <c r="N58" s="7" t="s">
        <v>405</v>
      </c>
      <c r="O58" s="7"/>
      <c r="P58" s="7"/>
      <c r="Q58" s="7"/>
      <c r="R58" s="7"/>
      <c r="S58" s="7" t="s">
        <v>204</v>
      </c>
      <c r="T58" s="7" t="s">
        <v>406</v>
      </c>
      <c r="U58" s="7"/>
      <c r="V58" s="7"/>
      <c r="W58" s="8" t="s">
        <v>1035</v>
      </c>
      <c r="X58" s="36" t="s">
        <v>394</v>
      </c>
      <c r="Y58" s="36" t="s">
        <v>119</v>
      </c>
      <c r="Z58" s="7" t="s">
        <v>407</v>
      </c>
      <c r="AA58" s="7" t="s">
        <v>1149</v>
      </c>
      <c r="AB58" s="8" t="s">
        <v>1150</v>
      </c>
      <c r="AC58" s="7" t="s">
        <v>408</v>
      </c>
      <c r="AD58" s="7" t="s">
        <v>409</v>
      </c>
      <c r="AE58" s="9">
        <v>44956</v>
      </c>
      <c r="AF58" s="9">
        <v>45291</v>
      </c>
      <c r="AG58" s="8" t="s">
        <v>119</v>
      </c>
      <c r="AH58" s="8">
        <v>100</v>
      </c>
      <c r="AI58" s="7" t="s">
        <v>119</v>
      </c>
      <c r="AJ58" s="7"/>
      <c r="AK58" s="247" t="s">
        <v>1074</v>
      </c>
      <c r="AL58" s="19"/>
      <c r="AM58" s="1"/>
      <c r="AN58" s="1"/>
      <c r="AO58" s="1"/>
      <c r="AP58" s="1"/>
      <c r="AQ58" s="1"/>
      <c r="AR58" s="1"/>
      <c r="AS58" s="1"/>
      <c r="AT58" s="1"/>
      <c r="AU58" s="1"/>
      <c r="AV58" s="1"/>
      <c r="AW58" s="1"/>
      <c r="AX58" s="1"/>
      <c r="AY58" s="1"/>
      <c r="AZ58" s="1"/>
      <c r="BA58" s="1"/>
      <c r="BB58" s="1"/>
      <c r="BC58" s="1"/>
    </row>
    <row r="59" spans="1:55" ht="105">
      <c r="A59" s="1"/>
      <c r="B59" s="7" t="s">
        <v>201</v>
      </c>
      <c r="C59" s="24"/>
      <c r="D59" s="225" t="s">
        <v>390</v>
      </c>
      <c r="E59" s="24"/>
      <c r="F59" s="226" t="s">
        <v>399</v>
      </c>
      <c r="G59" s="7" t="s">
        <v>204</v>
      </c>
      <c r="H59" s="7"/>
      <c r="I59" s="7"/>
      <c r="J59" s="7"/>
      <c r="K59" s="7"/>
      <c r="L59" s="7"/>
      <c r="M59" s="7"/>
      <c r="N59" s="7"/>
      <c r="O59" s="7"/>
      <c r="P59" s="7"/>
      <c r="Q59" s="7"/>
      <c r="R59" s="7"/>
      <c r="S59" s="7"/>
      <c r="T59" s="7"/>
      <c r="U59" s="7"/>
      <c r="V59" s="7"/>
      <c r="W59" s="247" t="s">
        <v>410</v>
      </c>
      <c r="X59" s="247" t="s">
        <v>394</v>
      </c>
      <c r="Y59" s="247" t="s">
        <v>119</v>
      </c>
      <c r="Z59" s="247" t="s">
        <v>1117</v>
      </c>
      <c r="AA59" s="247" t="s">
        <v>1118</v>
      </c>
      <c r="AB59" s="298" t="s">
        <v>1119</v>
      </c>
      <c r="AC59" s="247" t="s">
        <v>411</v>
      </c>
      <c r="AD59" s="247" t="s">
        <v>1151</v>
      </c>
      <c r="AE59" s="297">
        <v>44958</v>
      </c>
      <c r="AF59" s="297">
        <v>45270</v>
      </c>
      <c r="AG59" s="298" t="s">
        <v>119</v>
      </c>
      <c r="AH59" s="299">
        <v>50</v>
      </c>
      <c r="AI59" s="247" t="s">
        <v>119</v>
      </c>
      <c r="AJ59" s="247" t="s">
        <v>412</v>
      </c>
      <c r="AK59" s="7" t="s">
        <v>412</v>
      </c>
      <c r="AL59" s="19"/>
      <c r="AM59" s="1"/>
      <c r="AN59" s="1"/>
      <c r="AO59" s="1"/>
      <c r="AP59" s="1"/>
      <c r="AQ59" s="1"/>
      <c r="AR59" s="1"/>
      <c r="AS59" s="1"/>
      <c r="AT59" s="1"/>
      <c r="AU59" s="1"/>
      <c r="AV59" s="1"/>
      <c r="AW59" s="1"/>
      <c r="AX59" s="1"/>
      <c r="AY59" s="1"/>
      <c r="AZ59" s="1"/>
      <c r="BA59" s="1"/>
      <c r="BB59" s="1"/>
      <c r="BC59" s="1"/>
    </row>
    <row r="60" spans="1:55" ht="90">
      <c r="A60" s="1"/>
      <c r="B60" s="7" t="s">
        <v>201</v>
      </c>
      <c r="C60" s="24"/>
      <c r="D60" s="225" t="s">
        <v>390</v>
      </c>
      <c r="E60" s="24"/>
      <c r="F60" s="226" t="s">
        <v>399</v>
      </c>
      <c r="G60" s="7" t="s">
        <v>204</v>
      </c>
      <c r="H60" s="7"/>
      <c r="I60" s="7"/>
      <c r="J60" s="7"/>
      <c r="K60" s="7"/>
      <c r="L60" s="7"/>
      <c r="M60" s="7"/>
      <c r="N60" s="7"/>
      <c r="O60" s="7"/>
      <c r="P60" s="7"/>
      <c r="Q60" s="7"/>
      <c r="R60" s="7"/>
      <c r="S60" s="7"/>
      <c r="T60" s="7"/>
      <c r="U60" s="7"/>
      <c r="V60" s="7"/>
      <c r="W60" s="247" t="s">
        <v>410</v>
      </c>
      <c r="X60" s="247" t="s">
        <v>394</v>
      </c>
      <c r="Y60" s="247" t="s">
        <v>119</v>
      </c>
      <c r="Z60" s="247" t="s">
        <v>1120</v>
      </c>
      <c r="AA60" s="247" t="s">
        <v>1121</v>
      </c>
      <c r="AB60" s="298" t="s">
        <v>1122</v>
      </c>
      <c r="AC60" s="247" t="s">
        <v>411</v>
      </c>
      <c r="AD60" s="247" t="s">
        <v>408</v>
      </c>
      <c r="AE60" s="297">
        <v>45078</v>
      </c>
      <c r="AF60" s="297">
        <v>45291</v>
      </c>
      <c r="AG60" s="298" t="s">
        <v>119</v>
      </c>
      <c r="AH60" s="299">
        <v>50</v>
      </c>
      <c r="AI60" s="247" t="s">
        <v>119</v>
      </c>
      <c r="AJ60" s="247" t="s">
        <v>412</v>
      </c>
      <c r="AK60" s="7" t="s">
        <v>412</v>
      </c>
      <c r="AL60" s="19"/>
      <c r="AM60" s="1"/>
      <c r="AN60" s="1"/>
      <c r="AO60" s="1"/>
      <c r="AP60" s="1"/>
      <c r="AQ60" s="1"/>
      <c r="AR60" s="1"/>
      <c r="AS60" s="1"/>
      <c r="AT60" s="1"/>
      <c r="AU60" s="1"/>
      <c r="AV60" s="1"/>
      <c r="AW60" s="1"/>
      <c r="AX60" s="1"/>
      <c r="AY60" s="1"/>
      <c r="AZ60" s="1"/>
      <c r="BA60" s="1"/>
      <c r="BB60" s="1"/>
      <c r="BC60" s="1"/>
    </row>
    <row r="61" spans="1:55" ht="120">
      <c r="A61" s="1"/>
      <c r="B61" s="7" t="s">
        <v>345</v>
      </c>
      <c r="C61" s="24" t="str">
        <f>VLOOKUP($B61,[8]Listas!$A$2:$B$5,2,FALSE)</f>
        <v>PerUno</v>
      </c>
      <c r="D61" s="7" t="s">
        <v>413</v>
      </c>
      <c r="E61" s="24" t="str">
        <f>VLOOKUP($D61,[8]Listas!$E$2:$F$11,2,FALSE)</f>
        <v>ObjTres</v>
      </c>
      <c r="F61" s="7" t="s">
        <v>414</v>
      </c>
      <c r="G61" s="8" t="s">
        <v>204</v>
      </c>
      <c r="H61" s="8"/>
      <c r="I61" s="8"/>
      <c r="J61" s="8"/>
      <c r="K61" s="8"/>
      <c r="L61" s="7"/>
      <c r="M61" s="8"/>
      <c r="N61" s="7"/>
      <c r="O61" s="8"/>
      <c r="P61" s="7"/>
      <c r="Q61" s="8"/>
      <c r="R61" s="7"/>
      <c r="S61" s="8"/>
      <c r="T61" s="7"/>
      <c r="U61" s="8"/>
      <c r="V61" s="7"/>
      <c r="W61" s="209" t="s">
        <v>1043</v>
      </c>
      <c r="X61" s="7" t="s">
        <v>415</v>
      </c>
      <c r="Y61" s="7" t="s">
        <v>0</v>
      </c>
      <c r="Z61" s="209" t="s">
        <v>416</v>
      </c>
      <c r="AA61" s="209" t="s">
        <v>417</v>
      </c>
      <c r="AB61" s="8" t="s">
        <v>418</v>
      </c>
      <c r="AC61" s="7" t="s">
        <v>419</v>
      </c>
      <c r="AD61" s="7" t="s">
        <v>420</v>
      </c>
      <c r="AE61" s="14">
        <v>44927</v>
      </c>
      <c r="AF61" s="14">
        <v>45291</v>
      </c>
      <c r="AG61" s="8" t="s">
        <v>398</v>
      </c>
      <c r="AH61" s="8">
        <v>100</v>
      </c>
      <c r="AI61" s="7" t="s">
        <v>0</v>
      </c>
      <c r="AJ61" s="7" t="str">
        <f>VLOOKUP($AI61,[9]Listas!$AB$1:$AC$10,2,FALSE)</f>
        <v>DAF</v>
      </c>
      <c r="AK61" s="7" t="s">
        <v>421</v>
      </c>
      <c r="AL61" s="19"/>
      <c r="AM61" s="1"/>
      <c r="AN61" s="1"/>
      <c r="AO61" s="1"/>
      <c r="AP61" s="1"/>
      <c r="AQ61" s="1"/>
      <c r="AR61" s="1"/>
      <c r="AS61" s="1"/>
      <c r="AT61" s="1"/>
      <c r="AU61" s="1"/>
      <c r="AV61" s="1"/>
      <c r="AW61" s="1"/>
      <c r="AX61" s="1"/>
      <c r="AY61" s="1"/>
      <c r="AZ61" s="1"/>
      <c r="BA61" s="1"/>
      <c r="BB61" s="1"/>
      <c r="BC61" s="1"/>
    </row>
    <row r="62" spans="1:55" ht="300">
      <c r="A62" s="1"/>
      <c r="B62" s="7" t="s">
        <v>345</v>
      </c>
      <c r="C62" s="24" t="str">
        <f>VLOOKUP($B62,[8]Listas!$A$2:$B$5,2,FALSE)</f>
        <v>PerUno</v>
      </c>
      <c r="D62" s="7" t="s">
        <v>357</v>
      </c>
      <c r="E62" s="24" t="str">
        <f>VLOOKUP($D62,[8]Listas!$E$2:$F$11,2,FALSE)</f>
        <v>ObjDos</v>
      </c>
      <c r="F62" s="7" t="s">
        <v>423</v>
      </c>
      <c r="G62" s="112" t="s">
        <v>204</v>
      </c>
      <c r="H62" s="112"/>
      <c r="I62" s="112"/>
      <c r="J62" s="112"/>
      <c r="K62" s="112"/>
      <c r="L62" s="7"/>
      <c r="M62" s="112" t="s">
        <v>204</v>
      </c>
      <c r="N62" s="7" t="s">
        <v>424</v>
      </c>
      <c r="O62" s="112"/>
      <c r="P62" s="7"/>
      <c r="Q62" s="112"/>
      <c r="R62" s="7"/>
      <c r="S62" s="112" t="s">
        <v>204</v>
      </c>
      <c r="T62" s="109" t="s">
        <v>425</v>
      </c>
      <c r="U62" s="8"/>
      <c r="V62" s="7"/>
      <c r="W62" s="130" t="s">
        <v>426</v>
      </c>
      <c r="X62" s="7" t="s">
        <v>415</v>
      </c>
      <c r="Y62" s="7" t="s">
        <v>0</v>
      </c>
      <c r="Z62" s="130" t="s">
        <v>427</v>
      </c>
      <c r="AA62" s="209" t="s">
        <v>428</v>
      </c>
      <c r="AB62" s="210" t="s">
        <v>429</v>
      </c>
      <c r="AC62" s="7" t="s">
        <v>430</v>
      </c>
      <c r="AD62" s="7" t="s">
        <v>431</v>
      </c>
      <c r="AE62" s="227">
        <v>45017</v>
      </c>
      <c r="AF62" s="227">
        <v>45275</v>
      </c>
      <c r="AG62" s="112"/>
      <c r="AH62" s="112">
        <v>100</v>
      </c>
      <c r="AI62" s="7" t="s">
        <v>0</v>
      </c>
      <c r="AJ62" s="7" t="str">
        <f>VLOOKUP($AI62,[8]Listas!$AB$1:$AC$10,2,FALSE)</f>
        <v>DAF</v>
      </c>
      <c r="AK62" s="7" t="s">
        <v>432</v>
      </c>
      <c r="AL62" s="19"/>
      <c r="AM62" s="1"/>
      <c r="AN62" s="1"/>
      <c r="AO62" s="1"/>
      <c r="AP62" s="1"/>
      <c r="AQ62" s="1"/>
      <c r="AR62" s="1"/>
      <c r="AS62" s="1"/>
      <c r="AT62" s="1"/>
      <c r="AU62" s="1"/>
      <c r="AV62" s="1"/>
      <c r="AW62" s="1"/>
      <c r="AX62" s="1"/>
      <c r="AY62" s="1"/>
      <c r="AZ62" s="1"/>
      <c r="BA62" s="1"/>
      <c r="BB62" s="1"/>
      <c r="BC62" s="1"/>
    </row>
    <row r="63" spans="1:55" ht="300">
      <c r="A63" s="1"/>
      <c r="B63" s="7" t="s">
        <v>345</v>
      </c>
      <c r="C63" s="24" t="str">
        <f>VLOOKUP($B63,[8]Listas!$A$2:$B$5,2,FALSE)</f>
        <v>PerUno</v>
      </c>
      <c r="D63" s="7" t="s">
        <v>346</v>
      </c>
      <c r="E63" s="24" t="str">
        <f>VLOOKUP($D63,[8]Listas!$E$2:$F$11,2,FALSE)</f>
        <v>ObjUno</v>
      </c>
      <c r="F63" s="7" t="s">
        <v>347</v>
      </c>
      <c r="G63" s="112" t="s">
        <v>204</v>
      </c>
      <c r="H63" s="112"/>
      <c r="I63" s="112"/>
      <c r="J63" s="112" t="s">
        <v>204</v>
      </c>
      <c r="K63" s="112"/>
      <c r="L63" s="7"/>
      <c r="M63" s="112" t="s">
        <v>204</v>
      </c>
      <c r="N63" s="7" t="s">
        <v>424</v>
      </c>
      <c r="O63" s="112"/>
      <c r="P63" s="7"/>
      <c r="Q63" s="112"/>
      <c r="R63" s="7"/>
      <c r="S63" s="112" t="s">
        <v>204</v>
      </c>
      <c r="T63" s="109" t="s">
        <v>425</v>
      </c>
      <c r="U63" s="8"/>
      <c r="V63" s="7"/>
      <c r="W63" s="109" t="s">
        <v>433</v>
      </c>
      <c r="X63" s="7" t="s">
        <v>415</v>
      </c>
      <c r="Y63" s="7" t="s">
        <v>0</v>
      </c>
      <c r="Z63" s="109" t="s">
        <v>434</v>
      </c>
      <c r="AA63" s="109" t="s">
        <v>435</v>
      </c>
      <c r="AB63" s="112" t="s">
        <v>436</v>
      </c>
      <c r="AC63" s="7" t="s">
        <v>430</v>
      </c>
      <c r="AD63" s="7" t="s">
        <v>431</v>
      </c>
      <c r="AE63" s="132">
        <v>44927</v>
      </c>
      <c r="AF63" s="132">
        <v>45275</v>
      </c>
      <c r="AG63" s="112"/>
      <c r="AH63" s="112">
        <v>100</v>
      </c>
      <c r="AI63" s="7" t="s">
        <v>0</v>
      </c>
      <c r="AJ63" s="7" t="str">
        <f>VLOOKUP($AI63,[8]Listas!$AB$1:$AC$10,2,FALSE)</f>
        <v>DAF</v>
      </c>
      <c r="AK63" s="7" t="s">
        <v>432</v>
      </c>
      <c r="AL63" s="19"/>
      <c r="AM63" s="1"/>
      <c r="AN63" s="1"/>
      <c r="AO63" s="1"/>
      <c r="AP63" s="1"/>
      <c r="AQ63" s="1"/>
      <c r="AR63" s="1"/>
      <c r="AS63" s="1"/>
      <c r="AT63" s="1"/>
      <c r="AU63" s="1"/>
      <c r="AV63" s="1"/>
      <c r="AW63" s="1"/>
      <c r="AX63" s="1"/>
      <c r="AY63" s="1"/>
      <c r="AZ63" s="1"/>
      <c r="BA63" s="1"/>
      <c r="BB63" s="1"/>
      <c r="BC63" s="1"/>
    </row>
    <row r="64" spans="1:55" ht="105">
      <c r="A64" s="1"/>
      <c r="B64" s="7" t="s">
        <v>345</v>
      </c>
      <c r="C64" s="24" t="str">
        <f>VLOOKUP($B64,[8]Listas!$A$2:$B$5,2,FALSE)</f>
        <v>PerUno</v>
      </c>
      <c r="D64" s="7" t="s">
        <v>346</v>
      </c>
      <c r="E64" s="24" t="str">
        <f>VLOOKUP($D64,[8]Listas!$E$2:$F$11,2,FALSE)</f>
        <v>ObjUno</v>
      </c>
      <c r="F64" s="7" t="s">
        <v>347</v>
      </c>
      <c r="G64" s="112"/>
      <c r="H64" s="112"/>
      <c r="I64" s="112"/>
      <c r="J64" s="112" t="s">
        <v>204</v>
      </c>
      <c r="K64" s="112"/>
      <c r="L64" s="7"/>
      <c r="M64" s="112" t="s">
        <v>204</v>
      </c>
      <c r="N64" s="7" t="s">
        <v>424</v>
      </c>
      <c r="O64" s="112"/>
      <c r="P64" s="7"/>
      <c r="Q64" s="112"/>
      <c r="R64" s="7"/>
      <c r="S64" s="112" t="s">
        <v>204</v>
      </c>
      <c r="T64" s="228" t="s">
        <v>437</v>
      </c>
      <c r="U64" s="8"/>
      <c r="V64" s="7"/>
      <c r="W64" s="249" t="s">
        <v>1039</v>
      </c>
      <c r="X64" s="209" t="s">
        <v>415</v>
      </c>
      <c r="Y64" s="209" t="s">
        <v>0</v>
      </c>
      <c r="Z64" s="130" t="s">
        <v>438</v>
      </c>
      <c r="AA64" s="249" t="s">
        <v>1040</v>
      </c>
      <c r="AB64" s="250" t="s">
        <v>1041</v>
      </c>
      <c r="AC64" s="7" t="s">
        <v>430</v>
      </c>
      <c r="AD64" s="7" t="s">
        <v>431</v>
      </c>
      <c r="AE64" s="132">
        <v>44927</v>
      </c>
      <c r="AF64" s="132">
        <v>45199</v>
      </c>
      <c r="AG64" s="112"/>
      <c r="AH64" s="112">
        <v>100</v>
      </c>
      <c r="AI64" s="7" t="s">
        <v>0</v>
      </c>
      <c r="AJ64" s="7" t="str">
        <f>VLOOKUP($AI64,[8]Listas!$AB$1:$AC$10,2,FALSE)</f>
        <v>DAF</v>
      </c>
      <c r="AK64" s="7" t="s">
        <v>432</v>
      </c>
      <c r="AL64" s="19"/>
      <c r="AM64" s="1"/>
      <c r="AN64" s="1"/>
      <c r="AO64" s="1"/>
      <c r="AP64" s="1"/>
      <c r="AQ64" s="1"/>
      <c r="AR64" s="1"/>
      <c r="AS64" s="1"/>
      <c r="AT64" s="1"/>
      <c r="AU64" s="1"/>
      <c r="AV64" s="1"/>
      <c r="AW64" s="1"/>
      <c r="AX64" s="1"/>
      <c r="AY64" s="1"/>
      <c r="AZ64" s="1"/>
      <c r="BA64" s="1"/>
      <c r="BB64" s="1"/>
      <c r="BC64" s="1"/>
    </row>
    <row r="65" spans="1:55" ht="300">
      <c r="A65" s="1"/>
      <c r="B65" s="7" t="s">
        <v>345</v>
      </c>
      <c r="C65" s="24" t="str">
        <f>VLOOKUP($B65,[8]Listas!$A$2:$B$5,2,FALSE)</f>
        <v>PerUno</v>
      </c>
      <c r="D65" s="7" t="s">
        <v>346</v>
      </c>
      <c r="E65" s="24" t="str">
        <f>VLOOKUP($D65,[8]Listas!$E$2:$F$11,2,FALSE)</f>
        <v>ObjUno</v>
      </c>
      <c r="F65" s="7" t="s">
        <v>347</v>
      </c>
      <c r="G65" s="112"/>
      <c r="H65" s="112"/>
      <c r="I65" s="112"/>
      <c r="J65" s="112" t="s">
        <v>204</v>
      </c>
      <c r="K65" s="112"/>
      <c r="L65" s="7"/>
      <c r="M65" s="112" t="s">
        <v>204</v>
      </c>
      <c r="N65" s="7" t="s">
        <v>424</v>
      </c>
      <c r="O65" s="112"/>
      <c r="P65" s="7"/>
      <c r="Q65" s="112"/>
      <c r="R65" s="7"/>
      <c r="S65" s="112" t="s">
        <v>204</v>
      </c>
      <c r="T65" s="109" t="s">
        <v>425</v>
      </c>
      <c r="U65" s="8"/>
      <c r="V65" s="7"/>
      <c r="W65" s="130" t="s">
        <v>1042</v>
      </c>
      <c r="X65" s="7" t="s">
        <v>415</v>
      </c>
      <c r="Y65" s="7" t="s">
        <v>0</v>
      </c>
      <c r="Z65" s="130" t="s">
        <v>439</v>
      </c>
      <c r="AA65" s="130" t="s">
        <v>440</v>
      </c>
      <c r="AB65" s="229" t="s">
        <v>441</v>
      </c>
      <c r="AC65" s="7" t="s">
        <v>430</v>
      </c>
      <c r="AD65" s="7" t="s">
        <v>431</v>
      </c>
      <c r="AE65" s="132">
        <v>45108</v>
      </c>
      <c r="AF65" s="132">
        <v>45291</v>
      </c>
      <c r="AG65" s="112"/>
      <c r="AH65" s="112">
        <v>100</v>
      </c>
      <c r="AI65" s="7" t="s">
        <v>0</v>
      </c>
      <c r="AJ65" s="7" t="str">
        <f>VLOOKUP($AI65,[8]Listas!$AB$1:$AC$10,2,FALSE)</f>
        <v>DAF</v>
      </c>
      <c r="AK65" s="7" t="s">
        <v>432</v>
      </c>
      <c r="AL65" s="19"/>
      <c r="AM65" s="1"/>
      <c r="AN65" s="1"/>
      <c r="AO65" s="1"/>
      <c r="AP65" s="1"/>
      <c r="AQ65" s="1"/>
      <c r="AR65" s="1"/>
      <c r="AS65" s="1"/>
      <c r="AT65" s="1"/>
      <c r="AU65" s="1"/>
      <c r="AV65" s="1"/>
      <c r="AW65" s="1"/>
      <c r="AX65" s="1"/>
      <c r="AY65" s="1"/>
      <c r="AZ65" s="1"/>
      <c r="BA65" s="1"/>
      <c r="BB65" s="1"/>
      <c r="BC65" s="1"/>
    </row>
    <row r="66" spans="1:55" ht="90">
      <c r="A66" s="1"/>
      <c r="B66" s="109" t="s">
        <v>449</v>
      </c>
      <c r="C66" s="110" t="str">
        <f>VLOOKUP($B66,[10]Listas!$A$2:$B$5,2,FALSE)</f>
        <v>PerTres</v>
      </c>
      <c r="D66" s="109" t="s">
        <v>450</v>
      </c>
      <c r="E66" s="110" t="str">
        <f>VLOOKUP($D66,[10]Listas!$E$2:$F$11,2,FALSE)</f>
        <v>ObjNueve</v>
      </c>
      <c r="F66" s="109" t="s">
        <v>451</v>
      </c>
      <c r="G66" s="8" t="s">
        <v>204</v>
      </c>
      <c r="H66" s="8"/>
      <c r="I66" s="8"/>
      <c r="J66" s="8" t="s">
        <v>204</v>
      </c>
      <c r="K66" s="8"/>
      <c r="L66" s="7"/>
      <c r="M66" s="8"/>
      <c r="N66" s="7"/>
      <c r="O66" s="8"/>
      <c r="P66" s="7"/>
      <c r="Q66" s="8"/>
      <c r="R66" s="7"/>
      <c r="S66" s="8" t="s">
        <v>204</v>
      </c>
      <c r="T66" s="7" t="s">
        <v>452</v>
      </c>
      <c r="U66" s="8"/>
      <c r="V66" s="7"/>
      <c r="W66" s="7" t="s">
        <v>453</v>
      </c>
      <c r="X66" s="7" t="s">
        <v>415</v>
      </c>
      <c r="Y66" s="7" t="s">
        <v>0</v>
      </c>
      <c r="Z66" s="7" t="s">
        <v>454</v>
      </c>
      <c r="AA66" s="109" t="s">
        <v>455</v>
      </c>
      <c r="AB66" s="112" t="s">
        <v>453</v>
      </c>
      <c r="AC66" s="7" t="s">
        <v>456</v>
      </c>
      <c r="AD66" s="7" t="s">
        <v>457</v>
      </c>
      <c r="AE66" s="117">
        <v>44927</v>
      </c>
      <c r="AF66" s="117">
        <v>45107</v>
      </c>
      <c r="AG66" s="112" t="s">
        <v>458</v>
      </c>
      <c r="AH66" s="8">
        <v>100</v>
      </c>
      <c r="AI66" s="7" t="s">
        <v>0</v>
      </c>
      <c r="AJ66" s="7" t="str">
        <f>VLOOKUP($AI66,[8]Listas!$AB$1:$AC$10,2,FALSE)</f>
        <v>DAF</v>
      </c>
      <c r="AK66" s="7" t="s">
        <v>459</v>
      </c>
      <c r="AL66" s="19"/>
      <c r="AM66" s="1"/>
      <c r="AN66" s="1"/>
      <c r="AO66" s="1"/>
      <c r="AP66" s="1"/>
      <c r="AQ66" s="1"/>
      <c r="AR66" s="1"/>
      <c r="AS66" s="1"/>
      <c r="AT66" s="1"/>
      <c r="AU66" s="1"/>
      <c r="AV66" s="1"/>
      <c r="AW66" s="1"/>
      <c r="AX66" s="1"/>
      <c r="AY66" s="1"/>
      <c r="AZ66" s="1"/>
      <c r="BA66" s="1"/>
      <c r="BB66" s="1"/>
      <c r="BC66" s="1"/>
    </row>
    <row r="67" spans="1:55" ht="60">
      <c r="A67" s="1"/>
      <c r="B67" s="7" t="s">
        <v>449</v>
      </c>
      <c r="C67" s="24" t="str">
        <f>VLOOKUP($B67,[8]Listas!$A$2:$B$5,2,FALSE)</f>
        <v>PerTres</v>
      </c>
      <c r="D67" s="247" t="s">
        <v>450</v>
      </c>
      <c r="E67" s="24" t="str">
        <f>VLOOKUP($D67,[8]Listas!$E$2:$F$11,2,FALSE)</f>
        <v>ObjNueve</v>
      </c>
      <c r="F67" s="7" t="s">
        <v>451</v>
      </c>
      <c r="G67" s="8" t="s">
        <v>204</v>
      </c>
      <c r="H67" s="8"/>
      <c r="I67" s="8"/>
      <c r="J67" s="8" t="s">
        <v>204</v>
      </c>
      <c r="K67" s="8"/>
      <c r="L67" s="7"/>
      <c r="M67" s="8"/>
      <c r="N67" s="7"/>
      <c r="O67" s="8"/>
      <c r="P67" s="7"/>
      <c r="Q67" s="8"/>
      <c r="R67" s="7"/>
      <c r="S67" s="8"/>
      <c r="T67" s="7"/>
      <c r="U67" s="8"/>
      <c r="V67" s="7"/>
      <c r="W67" s="7" t="s">
        <v>460</v>
      </c>
      <c r="X67" s="7" t="s">
        <v>415</v>
      </c>
      <c r="Y67" s="7" t="s">
        <v>0</v>
      </c>
      <c r="Z67" s="7" t="s">
        <v>461</v>
      </c>
      <c r="AA67" s="7" t="s">
        <v>462</v>
      </c>
      <c r="AB67" s="8" t="s">
        <v>463</v>
      </c>
      <c r="AC67" s="7" t="s">
        <v>456</v>
      </c>
      <c r="AD67" s="7" t="s">
        <v>457</v>
      </c>
      <c r="AE67" s="14">
        <v>44927</v>
      </c>
      <c r="AF67" s="14">
        <v>45230</v>
      </c>
      <c r="AG67" s="8"/>
      <c r="AH67" s="8">
        <v>100</v>
      </c>
      <c r="AI67" s="7" t="s">
        <v>0</v>
      </c>
      <c r="AJ67" s="7" t="str">
        <f>VLOOKUP($AI67,[8]Listas!$AB$1:$AC$10,2,FALSE)</f>
        <v>DAF</v>
      </c>
      <c r="AK67" s="7" t="s">
        <v>459</v>
      </c>
      <c r="AL67" s="19"/>
      <c r="AM67" s="1"/>
      <c r="AN67" s="1"/>
      <c r="AO67" s="1"/>
      <c r="AP67" s="1"/>
      <c r="AQ67" s="1"/>
      <c r="AR67" s="1"/>
      <c r="AS67" s="1"/>
      <c r="AT67" s="1"/>
      <c r="AU67" s="1"/>
      <c r="AV67" s="1"/>
      <c r="AW67" s="1"/>
      <c r="AX67" s="1"/>
      <c r="AY67" s="1"/>
      <c r="AZ67" s="1"/>
      <c r="BA67" s="1"/>
      <c r="BB67" s="1"/>
      <c r="BC67" s="1"/>
    </row>
    <row r="68" spans="1:55" ht="105">
      <c r="A68" s="1"/>
      <c r="B68" s="7" t="s">
        <v>345</v>
      </c>
      <c r="C68" s="24" t="str">
        <f>VLOOKUP($B68,[8]Listas!$A$2:$B$5,2,FALSE)</f>
        <v>PerUno</v>
      </c>
      <c r="D68" s="7" t="s">
        <v>346</v>
      </c>
      <c r="E68" s="24" t="str">
        <f>VLOOKUP($D68,[8]Listas!$E$2:$F$11,2,FALSE)</f>
        <v>ObjUno</v>
      </c>
      <c r="F68" s="7" t="s">
        <v>347</v>
      </c>
      <c r="G68" s="8" t="s">
        <v>204</v>
      </c>
      <c r="H68" s="8"/>
      <c r="I68" s="8"/>
      <c r="J68" s="8"/>
      <c r="K68" s="8"/>
      <c r="L68" s="7"/>
      <c r="M68" s="8"/>
      <c r="N68" s="7"/>
      <c r="O68" s="8"/>
      <c r="P68" s="7"/>
      <c r="Q68" s="8"/>
      <c r="R68" s="7"/>
      <c r="S68" s="8"/>
      <c r="T68" s="7"/>
      <c r="U68" s="8"/>
      <c r="V68" s="7"/>
      <c r="W68" s="7" t="s">
        <v>464</v>
      </c>
      <c r="X68" s="7" t="s">
        <v>415</v>
      </c>
      <c r="Y68" s="7" t="s">
        <v>0</v>
      </c>
      <c r="Z68" s="7" t="s">
        <v>465</v>
      </c>
      <c r="AA68" s="7" t="s">
        <v>466</v>
      </c>
      <c r="AB68" s="8" t="s">
        <v>467</v>
      </c>
      <c r="AC68" s="7" t="s">
        <v>456</v>
      </c>
      <c r="AD68" s="7" t="s">
        <v>457</v>
      </c>
      <c r="AE68" s="14">
        <v>44927</v>
      </c>
      <c r="AF68" s="14">
        <v>45230</v>
      </c>
      <c r="AG68" s="8"/>
      <c r="AH68" s="8">
        <v>100</v>
      </c>
      <c r="AI68" s="7" t="s">
        <v>0</v>
      </c>
      <c r="AJ68" s="7" t="str">
        <f>VLOOKUP($AI68,[8]Listas!$AB$1:$AC$10,2,FALSE)</f>
        <v>DAF</v>
      </c>
      <c r="AK68" s="7" t="s">
        <v>459</v>
      </c>
      <c r="AL68" s="19"/>
      <c r="AM68" s="1"/>
      <c r="AN68" s="1"/>
      <c r="AO68" s="1"/>
      <c r="AP68" s="1"/>
      <c r="AQ68" s="1"/>
      <c r="AR68" s="1"/>
      <c r="AS68" s="1"/>
      <c r="AT68" s="1"/>
      <c r="AU68" s="1"/>
      <c r="AV68" s="1"/>
      <c r="AW68" s="1"/>
      <c r="AX68" s="1"/>
      <c r="AY68" s="1"/>
      <c r="AZ68" s="1"/>
      <c r="BA68" s="1"/>
      <c r="BB68" s="1"/>
      <c r="BC68" s="1"/>
    </row>
    <row r="69" spans="1:55" ht="150">
      <c r="A69" s="1"/>
      <c r="B69" s="7" t="s">
        <v>345</v>
      </c>
      <c r="C69" s="24" t="str">
        <f>VLOOKUP($B69,[8]Listas!$A$2:$B$5,2,FALSE)</f>
        <v>PerUno</v>
      </c>
      <c r="D69" s="7" t="s">
        <v>357</v>
      </c>
      <c r="E69" s="24" t="str">
        <f>VLOOKUP($D69,[8]Listas!$E$2:$F$11,2,FALSE)</f>
        <v>ObjDos</v>
      </c>
      <c r="F69" s="7" t="s">
        <v>358</v>
      </c>
      <c r="G69" s="230" t="s">
        <v>204</v>
      </c>
      <c r="H69" s="230" t="s">
        <v>204</v>
      </c>
      <c r="I69" s="230"/>
      <c r="J69" s="230" t="s">
        <v>204</v>
      </c>
      <c r="K69" s="231"/>
      <c r="L69" s="7"/>
      <c r="M69" s="8"/>
      <c r="N69" s="7"/>
      <c r="O69" s="8"/>
      <c r="P69" s="7"/>
      <c r="Q69" s="8"/>
      <c r="R69" s="7"/>
      <c r="S69" s="8"/>
      <c r="T69" s="7"/>
      <c r="U69" s="8"/>
      <c r="V69" s="7"/>
      <c r="W69" s="7" t="s">
        <v>468</v>
      </c>
      <c r="X69" s="7" t="s">
        <v>415</v>
      </c>
      <c r="Y69" s="7" t="s">
        <v>0</v>
      </c>
      <c r="Z69" s="7" t="s">
        <v>469</v>
      </c>
      <c r="AA69" s="109" t="s">
        <v>470</v>
      </c>
      <c r="AB69" s="112" t="s">
        <v>471</v>
      </c>
      <c r="AC69" s="7" t="s">
        <v>472</v>
      </c>
      <c r="AD69" s="232" t="s">
        <v>473</v>
      </c>
      <c r="AE69" s="227">
        <v>45017</v>
      </c>
      <c r="AF69" s="227">
        <v>45275</v>
      </c>
      <c r="AG69" s="8"/>
      <c r="AH69" s="8">
        <v>100</v>
      </c>
      <c r="AI69" s="7" t="s">
        <v>0</v>
      </c>
      <c r="AJ69" s="7" t="str">
        <f>VLOOKUP($AI69,[8]Listas!$AB$1:$AC$10,2,FALSE)</f>
        <v>DAF</v>
      </c>
      <c r="AK69" s="7" t="s">
        <v>474</v>
      </c>
      <c r="AL69" s="19"/>
      <c r="AM69" s="1"/>
      <c r="AN69" s="1"/>
      <c r="AO69" s="1"/>
      <c r="AP69" s="1"/>
      <c r="AQ69" s="1"/>
      <c r="AR69" s="1"/>
      <c r="AS69" s="1"/>
      <c r="AT69" s="1"/>
      <c r="AU69" s="1"/>
      <c r="AV69" s="1"/>
      <c r="AW69" s="1"/>
      <c r="AX69" s="1"/>
      <c r="AY69" s="1"/>
      <c r="AZ69" s="1"/>
      <c r="BA69" s="1"/>
      <c r="BB69" s="1"/>
      <c r="BC69" s="1"/>
    </row>
    <row r="70" spans="1:55" ht="180">
      <c r="A70" s="1"/>
      <c r="B70" s="7" t="s">
        <v>345</v>
      </c>
      <c r="C70" s="24" t="str">
        <f>VLOOKUP($B70,[8]Listas!$A$2:$B$5,2,FALSE)</f>
        <v>PerUno</v>
      </c>
      <c r="D70" s="7" t="s">
        <v>357</v>
      </c>
      <c r="E70" s="24" t="str">
        <f>VLOOKUP($D70,[8]Listas!$E$2:$F$11,2,FALSE)</f>
        <v>ObjDos</v>
      </c>
      <c r="F70" s="7" t="s">
        <v>423</v>
      </c>
      <c r="G70" s="8" t="s">
        <v>204</v>
      </c>
      <c r="H70" s="8"/>
      <c r="I70" s="8"/>
      <c r="J70" s="8"/>
      <c r="K70" s="8" t="s">
        <v>204</v>
      </c>
      <c r="L70" s="7" t="s">
        <v>278</v>
      </c>
      <c r="M70" s="8"/>
      <c r="N70" s="7"/>
      <c r="O70" s="8"/>
      <c r="P70" s="7"/>
      <c r="Q70" s="8"/>
      <c r="R70" s="7"/>
      <c r="S70" s="8" t="s">
        <v>204</v>
      </c>
      <c r="T70" s="7" t="s">
        <v>477</v>
      </c>
      <c r="U70" s="8"/>
      <c r="V70" s="7"/>
      <c r="W70" s="7" t="s">
        <v>483</v>
      </c>
      <c r="X70" s="7" t="s">
        <v>415</v>
      </c>
      <c r="Y70" s="7" t="s">
        <v>0</v>
      </c>
      <c r="Z70" s="233" t="s">
        <v>484</v>
      </c>
      <c r="AA70" s="233" t="s">
        <v>485</v>
      </c>
      <c r="AB70" s="8" t="s">
        <v>483</v>
      </c>
      <c r="AC70" s="7" t="s">
        <v>480</v>
      </c>
      <c r="AD70" s="7" t="s">
        <v>481</v>
      </c>
      <c r="AE70" s="14">
        <v>44927</v>
      </c>
      <c r="AF70" s="14">
        <v>45275</v>
      </c>
      <c r="AG70" s="8"/>
      <c r="AH70" s="8">
        <v>100</v>
      </c>
      <c r="AI70" s="7" t="s">
        <v>0</v>
      </c>
      <c r="AJ70" s="7" t="str">
        <f>VLOOKUP($AI70,[8]Listas!$AB$1:$AC$10,2,FALSE)</f>
        <v>DAF</v>
      </c>
      <c r="AK70" s="7" t="s">
        <v>482</v>
      </c>
      <c r="AL70" s="19"/>
      <c r="AM70" s="1"/>
      <c r="AN70" s="1"/>
      <c r="AO70" s="1"/>
      <c r="AP70" s="1"/>
      <c r="AQ70" s="1"/>
      <c r="AR70" s="1"/>
      <c r="AS70" s="1"/>
      <c r="AT70" s="1"/>
      <c r="AU70" s="1"/>
      <c r="AV70" s="1"/>
      <c r="AW70" s="1"/>
      <c r="AX70" s="1"/>
      <c r="AY70" s="1"/>
      <c r="AZ70" s="1"/>
      <c r="BA70" s="1"/>
      <c r="BB70" s="1"/>
      <c r="BC70" s="1"/>
    </row>
    <row r="71" spans="1:55" ht="225">
      <c r="A71" s="1"/>
      <c r="B71" s="7" t="s">
        <v>345</v>
      </c>
      <c r="C71" s="24" t="str">
        <f>VLOOKUP($B71,[11]Listas!$A$2:$B$5,2,FALSE)</f>
        <v>PerUno</v>
      </c>
      <c r="D71" s="7" t="s">
        <v>346</v>
      </c>
      <c r="E71" s="24" t="str">
        <f>VLOOKUP($D71,[11]Listas!$E$2:$F$11,2,FALSE)</f>
        <v>ObjUno</v>
      </c>
      <c r="F71" s="7" t="s">
        <v>347</v>
      </c>
      <c r="G71" s="7" t="s">
        <v>204</v>
      </c>
      <c r="H71" s="7"/>
      <c r="I71" s="7"/>
      <c r="J71" s="7" t="s">
        <v>204</v>
      </c>
      <c r="K71" s="7"/>
      <c r="L71" s="7"/>
      <c r="M71" s="7" t="s">
        <v>204</v>
      </c>
      <c r="N71" s="7" t="s">
        <v>424</v>
      </c>
      <c r="O71" s="7"/>
      <c r="P71" s="7"/>
      <c r="Q71" s="7" t="s">
        <v>204</v>
      </c>
      <c r="R71" s="7" t="s">
        <v>258</v>
      </c>
      <c r="S71" s="7"/>
      <c r="T71" s="7"/>
      <c r="U71" s="7"/>
      <c r="V71" s="7"/>
      <c r="W71" s="234" t="s">
        <v>1075</v>
      </c>
      <c r="X71" s="234" t="s">
        <v>489</v>
      </c>
      <c r="Y71" s="234" t="s">
        <v>1030</v>
      </c>
      <c r="Z71" s="234" t="s">
        <v>1152</v>
      </c>
      <c r="AA71" s="234" t="s">
        <v>490</v>
      </c>
      <c r="AB71" s="234" t="s">
        <v>491</v>
      </c>
      <c r="AC71" s="234" t="s">
        <v>492</v>
      </c>
      <c r="AD71" s="234" t="s">
        <v>1153</v>
      </c>
      <c r="AE71" s="9">
        <v>45017</v>
      </c>
      <c r="AF71" s="9">
        <v>45138</v>
      </c>
      <c r="AG71" s="8" t="s">
        <v>372</v>
      </c>
      <c r="AH71" s="8">
        <v>100</v>
      </c>
      <c r="AI71" s="7" t="s">
        <v>493</v>
      </c>
      <c r="AJ71" s="7" t="str">
        <f>VLOOKUP($AI71,[11]Listas!$AB$1:$AC$10,2,FALSE)</f>
        <v>OAPCR</v>
      </c>
      <c r="AK71" s="219" t="s">
        <v>494</v>
      </c>
      <c r="AL71" s="7"/>
      <c r="AM71" s="1"/>
      <c r="AN71" s="1"/>
      <c r="AO71" s="1"/>
      <c r="AP71" s="1"/>
      <c r="AQ71" s="1"/>
      <c r="AR71" s="1"/>
      <c r="AS71" s="1"/>
      <c r="AT71" s="1"/>
      <c r="AU71" s="1"/>
      <c r="AV71" s="1"/>
      <c r="AW71" s="1"/>
      <c r="AX71" s="1"/>
      <c r="AY71" s="1"/>
      <c r="AZ71" s="1"/>
      <c r="BA71" s="1"/>
      <c r="BB71" s="1"/>
      <c r="BC71" s="1"/>
    </row>
    <row r="72" spans="1:55" ht="270">
      <c r="A72" s="1"/>
      <c r="B72" s="7" t="s">
        <v>345</v>
      </c>
      <c r="C72" s="24" t="str">
        <f>VLOOKUP($B72,[11]Listas!$A$2:$B$5,2,FALSE)</f>
        <v>PerUno</v>
      </c>
      <c r="D72" s="7" t="s">
        <v>346</v>
      </c>
      <c r="E72" s="24" t="str">
        <f>VLOOKUP($D72,[11]Listas!$E$2:$F$11,2,FALSE)</f>
        <v>ObjUno</v>
      </c>
      <c r="F72" s="7" t="s">
        <v>347</v>
      </c>
      <c r="G72" s="7" t="s">
        <v>204</v>
      </c>
      <c r="H72" s="7"/>
      <c r="I72" s="7"/>
      <c r="J72" s="7" t="s">
        <v>204</v>
      </c>
      <c r="K72" s="7"/>
      <c r="L72" s="7"/>
      <c r="M72" s="7"/>
      <c r="N72" s="7"/>
      <c r="O72" s="7"/>
      <c r="P72" s="7"/>
      <c r="Q72" s="7"/>
      <c r="R72" s="7"/>
      <c r="S72" s="7" t="s">
        <v>204</v>
      </c>
      <c r="T72" s="7"/>
      <c r="U72" s="7"/>
      <c r="V72" s="7"/>
      <c r="W72" s="234" t="s">
        <v>495</v>
      </c>
      <c r="X72" s="235" t="s">
        <v>232</v>
      </c>
      <c r="Y72" s="235" t="s">
        <v>493</v>
      </c>
      <c r="Z72" s="235" t="s">
        <v>496</v>
      </c>
      <c r="AA72" s="234" t="s">
        <v>497</v>
      </c>
      <c r="AB72" s="234" t="s">
        <v>498</v>
      </c>
      <c r="AC72" s="234" t="s">
        <v>492</v>
      </c>
      <c r="AD72" s="234" t="s">
        <v>499</v>
      </c>
      <c r="AE72" s="9">
        <v>44958</v>
      </c>
      <c r="AF72" s="9">
        <v>45291</v>
      </c>
      <c r="AG72" s="8" t="s">
        <v>372</v>
      </c>
      <c r="AH72" s="8">
        <v>100</v>
      </c>
      <c r="AI72" s="7" t="s">
        <v>493</v>
      </c>
      <c r="AJ72" s="7" t="str">
        <f>VLOOKUP($AI72,[11]Listas!$AB$1:$AC$10,2,FALSE)</f>
        <v>OAPCR</v>
      </c>
      <c r="AK72" s="219" t="s">
        <v>500</v>
      </c>
      <c r="AL72" s="7"/>
      <c r="AM72" s="1"/>
      <c r="AN72" s="1"/>
      <c r="AO72" s="1"/>
      <c r="AP72" s="1"/>
      <c r="AQ72" s="1"/>
      <c r="AR72" s="1"/>
      <c r="AS72" s="1"/>
      <c r="AT72" s="1"/>
      <c r="AU72" s="1"/>
      <c r="AV72" s="1"/>
      <c r="AW72" s="1"/>
      <c r="AX72" s="1"/>
      <c r="AY72" s="1"/>
      <c r="AZ72" s="1"/>
      <c r="BA72" s="1"/>
      <c r="BB72" s="1"/>
      <c r="BC72" s="1"/>
    </row>
    <row r="73" spans="1:55" ht="60">
      <c r="A73" s="1"/>
      <c r="B73" s="7" t="s">
        <v>345</v>
      </c>
      <c r="C73" s="24" t="str">
        <f>VLOOKUP($B73,[11]Listas!$A$2:$B$5,2,FALSE)</f>
        <v>PerUno</v>
      </c>
      <c r="D73" s="7" t="s">
        <v>357</v>
      </c>
      <c r="E73" s="24" t="str">
        <f>VLOOKUP($D73,[11]Listas!$E$2:$F$11,2,FALSE)</f>
        <v>ObjDos</v>
      </c>
      <c r="F73" s="7" t="s">
        <v>423</v>
      </c>
      <c r="G73" s="7"/>
      <c r="H73" s="7"/>
      <c r="I73" s="7"/>
      <c r="J73" s="7"/>
      <c r="K73" s="7"/>
      <c r="L73" s="7"/>
      <c r="M73" s="7" t="s">
        <v>204</v>
      </c>
      <c r="N73" s="7" t="s">
        <v>424</v>
      </c>
      <c r="O73" s="7"/>
      <c r="P73" s="7"/>
      <c r="Q73" s="7"/>
      <c r="R73" s="7"/>
      <c r="S73" s="7"/>
      <c r="T73" s="7"/>
      <c r="U73" s="7"/>
      <c r="V73" s="7"/>
      <c r="W73" s="235" t="s">
        <v>1154</v>
      </c>
      <c r="X73" s="235" t="s">
        <v>232</v>
      </c>
      <c r="Y73" s="235" t="s">
        <v>493</v>
      </c>
      <c r="Z73" s="235" t="s">
        <v>1076</v>
      </c>
      <c r="AA73" s="234" t="s">
        <v>1077</v>
      </c>
      <c r="AB73" s="234" t="s">
        <v>1155</v>
      </c>
      <c r="AC73" s="234" t="s">
        <v>492</v>
      </c>
      <c r="AD73" s="234"/>
      <c r="AE73" s="9">
        <v>44958</v>
      </c>
      <c r="AF73" s="9">
        <v>45291</v>
      </c>
      <c r="AG73" s="8" t="s">
        <v>372</v>
      </c>
      <c r="AH73" s="8">
        <v>100</v>
      </c>
      <c r="AI73" s="7" t="s">
        <v>493</v>
      </c>
      <c r="AJ73" s="7" t="str">
        <f>VLOOKUP($AI73,[11]Listas!$AB$1:$AC$10,2,FALSE)</f>
        <v>OAPCR</v>
      </c>
      <c r="AK73" s="219" t="s">
        <v>500</v>
      </c>
      <c r="AL73" s="7"/>
      <c r="AM73" s="1"/>
      <c r="AN73" s="1"/>
      <c r="AO73" s="1"/>
      <c r="AP73" s="1"/>
      <c r="AQ73" s="1"/>
      <c r="AR73" s="1"/>
      <c r="AS73" s="1"/>
      <c r="AT73" s="1"/>
      <c r="AU73" s="1"/>
      <c r="AV73" s="1"/>
      <c r="AW73" s="1"/>
      <c r="AX73" s="1"/>
      <c r="AY73" s="1"/>
      <c r="AZ73" s="1"/>
      <c r="BA73" s="1"/>
      <c r="BB73" s="1"/>
      <c r="BC73" s="1"/>
    </row>
    <row r="74" spans="1:55" ht="105">
      <c r="A74" s="1"/>
      <c r="B74" s="7" t="s">
        <v>345</v>
      </c>
      <c r="C74" s="24"/>
      <c r="D74" s="7" t="s">
        <v>346</v>
      </c>
      <c r="E74" s="24"/>
      <c r="F74" s="7" t="s">
        <v>347</v>
      </c>
      <c r="G74" s="7" t="s">
        <v>204</v>
      </c>
      <c r="H74" s="7"/>
      <c r="I74" s="7"/>
      <c r="J74" s="7"/>
      <c r="K74" s="7"/>
      <c r="L74" s="7"/>
      <c r="M74" s="7"/>
      <c r="N74" s="7"/>
      <c r="O74" s="7" t="s">
        <v>204</v>
      </c>
      <c r="P74" s="7" t="s">
        <v>257</v>
      </c>
      <c r="Q74" s="7"/>
      <c r="R74" s="7"/>
      <c r="S74" s="7"/>
      <c r="T74" s="7"/>
      <c r="U74" s="7"/>
      <c r="V74" s="7"/>
      <c r="W74" s="235" t="s">
        <v>1156</v>
      </c>
      <c r="X74" s="235" t="s">
        <v>232</v>
      </c>
      <c r="Y74" s="235" t="s">
        <v>493</v>
      </c>
      <c r="Z74" s="235" t="s">
        <v>1157</v>
      </c>
      <c r="AA74" s="7" t="s">
        <v>1158</v>
      </c>
      <c r="AB74" s="7" t="s">
        <v>1159</v>
      </c>
      <c r="AC74" s="7" t="s">
        <v>501</v>
      </c>
      <c r="AD74" s="7" t="s">
        <v>492</v>
      </c>
      <c r="AE74" s="11">
        <v>45078</v>
      </c>
      <c r="AF74" s="11">
        <v>45291</v>
      </c>
      <c r="AG74" s="8" t="s">
        <v>372</v>
      </c>
      <c r="AH74" s="8">
        <v>100</v>
      </c>
      <c r="AI74" s="7" t="s">
        <v>493</v>
      </c>
      <c r="AJ74" s="7" t="str">
        <f>VLOOKUP($AI74,[11]Listas!$AB$1:$AC$10,2,FALSE)</f>
        <v>OAPCR</v>
      </c>
      <c r="AK74" s="219" t="s">
        <v>494</v>
      </c>
      <c r="AL74" s="7"/>
      <c r="AM74" s="1"/>
      <c r="AN74" s="1"/>
      <c r="AO74" s="1"/>
      <c r="AP74" s="1"/>
      <c r="AQ74" s="1"/>
      <c r="AR74" s="1"/>
      <c r="AS74" s="1"/>
      <c r="AT74" s="1"/>
      <c r="AU74" s="1"/>
      <c r="AV74" s="1"/>
      <c r="AW74" s="1"/>
      <c r="AX74" s="1"/>
      <c r="AY74" s="1"/>
      <c r="AZ74" s="1"/>
      <c r="BA74" s="1"/>
      <c r="BB74" s="1"/>
      <c r="BC74" s="1"/>
    </row>
    <row r="75" spans="1:55" ht="105">
      <c r="A75" s="1"/>
      <c r="B75" s="7" t="s">
        <v>345</v>
      </c>
      <c r="C75" s="24"/>
      <c r="D75" s="7" t="s">
        <v>346</v>
      </c>
      <c r="E75" s="24"/>
      <c r="F75" s="7" t="s">
        <v>347</v>
      </c>
      <c r="G75" s="7" t="s">
        <v>204</v>
      </c>
      <c r="H75" s="7"/>
      <c r="I75" s="7"/>
      <c r="J75" s="7"/>
      <c r="K75" s="7"/>
      <c r="L75" s="7"/>
      <c r="M75" s="7"/>
      <c r="N75" s="7"/>
      <c r="O75" s="7"/>
      <c r="P75" s="7"/>
      <c r="Q75" s="7"/>
      <c r="R75" s="7"/>
      <c r="S75" s="7"/>
      <c r="T75" s="7"/>
      <c r="U75" s="7"/>
      <c r="V75" s="7"/>
      <c r="W75" s="235" t="s">
        <v>502</v>
      </c>
      <c r="X75" s="235" t="s">
        <v>232</v>
      </c>
      <c r="Y75" s="235" t="s">
        <v>493</v>
      </c>
      <c r="Z75" s="235" t="s">
        <v>503</v>
      </c>
      <c r="AA75" s="7" t="s">
        <v>1160</v>
      </c>
      <c r="AB75" s="7" t="s">
        <v>504</v>
      </c>
      <c r="AC75" s="7" t="s">
        <v>505</v>
      </c>
      <c r="AD75" s="7" t="s">
        <v>506</v>
      </c>
      <c r="AE75" s="11">
        <v>44928</v>
      </c>
      <c r="AF75" s="11">
        <v>45275</v>
      </c>
      <c r="AG75" s="8" t="s">
        <v>372</v>
      </c>
      <c r="AH75" s="8">
        <v>100</v>
      </c>
      <c r="AI75" s="7" t="s">
        <v>493</v>
      </c>
      <c r="AJ75" s="7" t="str">
        <f>VLOOKUP($AI75,[11]Listas!$AB$1:$AC$10,2,FALSE)</f>
        <v>OAPCR</v>
      </c>
      <c r="AK75" s="219" t="s">
        <v>500</v>
      </c>
      <c r="AL75" s="7"/>
      <c r="AM75" s="1"/>
      <c r="AN75" s="1"/>
      <c r="AO75" s="1"/>
      <c r="AP75" s="1"/>
      <c r="AQ75" s="1"/>
      <c r="AR75" s="1"/>
      <c r="AS75" s="1"/>
      <c r="AT75" s="1"/>
      <c r="AU75" s="1"/>
      <c r="AV75" s="1"/>
      <c r="AW75" s="1"/>
      <c r="AX75" s="1"/>
      <c r="AY75" s="1"/>
      <c r="AZ75" s="1"/>
      <c r="BA75" s="1"/>
      <c r="BB75" s="1"/>
      <c r="BC75" s="1"/>
    </row>
    <row r="76" spans="1:55" ht="90">
      <c r="A76" s="1"/>
      <c r="B76" s="7" t="s">
        <v>449</v>
      </c>
      <c r="C76" s="24" t="str">
        <f>VLOOKUP($B76,[11]Listas!$A$2:$B$5,2,FALSE)</f>
        <v>PerTres</v>
      </c>
      <c r="D76" s="7" t="s">
        <v>450</v>
      </c>
      <c r="E76" s="24" t="str">
        <f>VLOOKUP($D76,[11]Listas!$E$2:$F$11,2,FALSE)</f>
        <v>ObjNueve</v>
      </c>
      <c r="F76" s="7" t="s">
        <v>451</v>
      </c>
      <c r="G76" s="7" t="s">
        <v>204</v>
      </c>
      <c r="H76" s="7"/>
      <c r="I76" s="7"/>
      <c r="J76" s="7" t="s">
        <v>204</v>
      </c>
      <c r="K76" s="7"/>
      <c r="L76" s="7"/>
      <c r="M76" s="7"/>
      <c r="N76" s="7"/>
      <c r="O76" s="7"/>
      <c r="P76" s="7"/>
      <c r="Q76" s="7"/>
      <c r="R76" s="7"/>
      <c r="S76" s="7" t="s">
        <v>204</v>
      </c>
      <c r="T76" s="7"/>
      <c r="U76" s="7"/>
      <c r="V76" s="7"/>
      <c r="W76" s="234" t="s">
        <v>974</v>
      </c>
      <c r="X76" s="235" t="s">
        <v>232</v>
      </c>
      <c r="Y76" s="235" t="s">
        <v>493</v>
      </c>
      <c r="Z76" s="235" t="s">
        <v>507</v>
      </c>
      <c r="AA76" s="235" t="s">
        <v>508</v>
      </c>
      <c r="AB76" s="234" t="s">
        <v>509</v>
      </c>
      <c r="AC76" s="234" t="s">
        <v>510</v>
      </c>
      <c r="AD76" s="234"/>
      <c r="AE76" s="9">
        <v>44986</v>
      </c>
      <c r="AF76" s="9">
        <v>45291</v>
      </c>
      <c r="AG76" s="8" t="s">
        <v>0</v>
      </c>
      <c r="AH76" s="8">
        <v>100</v>
      </c>
      <c r="AI76" s="7" t="s">
        <v>493</v>
      </c>
      <c r="AJ76" s="7" t="str">
        <f>VLOOKUP($AI76,[11]Listas!$AB$1:$AC$10,2,FALSE)</f>
        <v>OAPCR</v>
      </c>
      <c r="AK76" s="219" t="s">
        <v>500</v>
      </c>
      <c r="AL76" s="7"/>
      <c r="AM76" s="1"/>
      <c r="AN76" s="1"/>
      <c r="AO76" s="1"/>
      <c r="AP76" s="1"/>
      <c r="AQ76" s="1"/>
      <c r="AR76" s="1"/>
      <c r="AS76" s="1"/>
      <c r="AT76" s="1"/>
      <c r="AU76" s="1"/>
      <c r="AV76" s="1"/>
      <c r="AW76" s="1"/>
      <c r="AX76" s="1"/>
      <c r="AY76" s="1"/>
      <c r="AZ76" s="1"/>
      <c r="BA76" s="1"/>
      <c r="BB76" s="1"/>
      <c r="BC76" s="1"/>
    </row>
    <row r="77" spans="1:55" ht="105">
      <c r="A77" s="1"/>
      <c r="B77" s="7" t="s">
        <v>345</v>
      </c>
      <c r="C77" s="24" t="str">
        <f>VLOOKUP($B77,[12]Listas!$A$2:$B$5,2,FALSE)</f>
        <v>PerUno</v>
      </c>
      <c r="D77" s="7" t="s">
        <v>357</v>
      </c>
      <c r="E77" s="24" t="str">
        <f>VLOOKUP($D77,[12]Listas!$E$2:$F$11,2,FALSE)</f>
        <v>ObjDos</v>
      </c>
      <c r="F77" s="7" t="s">
        <v>511</v>
      </c>
      <c r="G77" s="7"/>
      <c r="H77" s="7"/>
      <c r="I77" s="7"/>
      <c r="J77" s="7"/>
      <c r="K77" s="7"/>
      <c r="L77" s="7"/>
      <c r="M77" s="7" t="s">
        <v>204</v>
      </c>
      <c r="N77" s="7" t="s">
        <v>1161</v>
      </c>
      <c r="O77" s="7"/>
      <c r="P77" s="7"/>
      <c r="Q77" s="7" t="s">
        <v>204</v>
      </c>
      <c r="R77" s="7" t="s">
        <v>258</v>
      </c>
      <c r="S77" s="7" t="s">
        <v>204</v>
      </c>
      <c r="T77" s="7" t="s">
        <v>512</v>
      </c>
      <c r="U77" s="7"/>
      <c r="V77" s="7"/>
      <c r="W77" s="7" t="s">
        <v>1162</v>
      </c>
      <c r="X77" s="7" t="s">
        <v>513</v>
      </c>
      <c r="Y77" s="7" t="s">
        <v>493</v>
      </c>
      <c r="Z77" s="7" t="s">
        <v>514</v>
      </c>
      <c r="AA77" s="7" t="s">
        <v>515</v>
      </c>
      <c r="AB77" s="8" t="s">
        <v>1163</v>
      </c>
      <c r="AC77" s="7" t="s">
        <v>516</v>
      </c>
      <c r="AD77" s="7" t="s">
        <v>517</v>
      </c>
      <c r="AE77" s="9">
        <v>44958</v>
      </c>
      <c r="AF77" s="9">
        <v>45291</v>
      </c>
      <c r="AG77" s="8" t="s">
        <v>493</v>
      </c>
      <c r="AH77" s="8">
        <v>100</v>
      </c>
      <c r="AI77" s="7" t="s">
        <v>493</v>
      </c>
      <c r="AJ77" s="7" t="e">
        <f>VLOOKUP($CF77,[12]Listas!$AB$1:$AC$10,2,FALSE)</f>
        <v>#N/A</v>
      </c>
      <c r="AK77" s="7" t="s">
        <v>494</v>
      </c>
      <c r="AL77" s="236"/>
      <c r="AM77" s="1"/>
      <c r="AN77" s="1"/>
      <c r="AO77" s="1"/>
      <c r="AP77" s="1"/>
      <c r="AQ77" s="1"/>
      <c r="AR77" s="1"/>
      <c r="AS77" s="1"/>
      <c r="AT77" s="1"/>
      <c r="AU77" s="1"/>
      <c r="AV77" s="1"/>
      <c r="AW77" s="1"/>
      <c r="AX77" s="1"/>
      <c r="AY77" s="1"/>
      <c r="AZ77" s="1"/>
      <c r="BA77" s="1"/>
      <c r="BB77" s="1"/>
      <c r="BC77" s="1"/>
    </row>
    <row r="78" spans="1:55" ht="135">
      <c r="A78" s="1"/>
      <c r="B78" s="7" t="s">
        <v>345</v>
      </c>
      <c r="C78" s="24" t="str">
        <f>VLOOKUP($B78,[12]Listas!$A$2:$B$5,2,FALSE)</f>
        <v>PerUno</v>
      </c>
      <c r="D78" s="7" t="s">
        <v>346</v>
      </c>
      <c r="E78" s="24" t="str">
        <f>VLOOKUP($D78,[12]Listas!$E$2:$F$11,2,FALSE)</f>
        <v>ObjUno</v>
      </c>
      <c r="F78" s="7" t="s">
        <v>347</v>
      </c>
      <c r="G78" s="7" t="s">
        <v>204</v>
      </c>
      <c r="H78" s="7"/>
      <c r="I78" s="7"/>
      <c r="J78" s="7"/>
      <c r="K78" s="7"/>
      <c r="L78" s="7"/>
      <c r="M78" s="7"/>
      <c r="N78" s="7"/>
      <c r="O78" s="7"/>
      <c r="P78" s="7"/>
      <c r="Q78" s="7"/>
      <c r="R78" s="7"/>
      <c r="S78" s="7"/>
      <c r="T78" s="7"/>
      <c r="U78" s="7"/>
      <c r="V78" s="7"/>
      <c r="W78" s="237" t="s">
        <v>518</v>
      </c>
      <c r="X78" s="7" t="s">
        <v>513</v>
      </c>
      <c r="Y78" s="7" t="s">
        <v>493</v>
      </c>
      <c r="Z78" s="7" t="s">
        <v>519</v>
      </c>
      <c r="AA78" s="7" t="s">
        <v>520</v>
      </c>
      <c r="AB78" s="8" t="s">
        <v>521</v>
      </c>
      <c r="AC78" s="7" t="s">
        <v>505</v>
      </c>
      <c r="AD78" s="7" t="s">
        <v>1164</v>
      </c>
      <c r="AE78" s="9">
        <v>44972</v>
      </c>
      <c r="AF78" s="9">
        <v>45290</v>
      </c>
      <c r="AG78" s="8" t="s">
        <v>372</v>
      </c>
      <c r="AH78" s="8">
        <v>100</v>
      </c>
      <c r="AI78" s="7" t="s">
        <v>493</v>
      </c>
      <c r="AJ78" s="7"/>
      <c r="AK78" s="219" t="s">
        <v>494</v>
      </c>
      <c r="AL78" s="7"/>
      <c r="AM78" s="1"/>
      <c r="AN78" s="1"/>
      <c r="AO78" s="1"/>
      <c r="AP78" s="1"/>
      <c r="AQ78" s="1"/>
      <c r="AR78" s="1"/>
      <c r="AS78" s="1"/>
      <c r="AT78" s="1"/>
      <c r="AU78" s="1"/>
      <c r="AV78" s="1"/>
      <c r="AW78" s="1"/>
      <c r="AX78" s="1"/>
      <c r="AY78" s="1"/>
      <c r="AZ78" s="1"/>
      <c r="BA78" s="1"/>
      <c r="BB78" s="1"/>
      <c r="BC78" s="1"/>
    </row>
    <row r="79" spans="1:55" ht="105">
      <c r="A79" s="1"/>
      <c r="B79" s="7" t="s">
        <v>345</v>
      </c>
      <c r="C79" s="24"/>
      <c r="D79" s="7" t="s">
        <v>346</v>
      </c>
      <c r="E79" s="24"/>
      <c r="F79" s="7" t="s">
        <v>347</v>
      </c>
      <c r="G79" s="7"/>
      <c r="H79" s="7"/>
      <c r="I79" s="7"/>
      <c r="J79" s="7"/>
      <c r="K79" s="7"/>
      <c r="L79" s="7"/>
      <c r="M79" s="7"/>
      <c r="N79" s="7"/>
      <c r="O79" s="7"/>
      <c r="P79" s="7"/>
      <c r="Q79" s="7"/>
      <c r="R79" s="7"/>
      <c r="S79" s="7"/>
      <c r="T79" s="7"/>
      <c r="U79" s="7"/>
      <c r="V79" s="7"/>
      <c r="W79" s="234" t="s">
        <v>522</v>
      </c>
      <c r="X79" s="7" t="s">
        <v>513</v>
      </c>
      <c r="Y79" s="7" t="s">
        <v>493</v>
      </c>
      <c r="Z79" s="235" t="s">
        <v>523</v>
      </c>
      <c r="AA79" s="234" t="s">
        <v>524</v>
      </c>
      <c r="AB79" s="234" t="s">
        <v>525</v>
      </c>
      <c r="AC79" s="234" t="s">
        <v>526</v>
      </c>
      <c r="AD79" s="7"/>
      <c r="AE79" s="9">
        <v>44958</v>
      </c>
      <c r="AF79" s="9">
        <v>45291</v>
      </c>
      <c r="AG79" s="8" t="s">
        <v>372</v>
      </c>
      <c r="AH79" s="8">
        <v>100</v>
      </c>
      <c r="AI79" s="7" t="s">
        <v>493</v>
      </c>
      <c r="AJ79" s="7" t="str">
        <f>VLOOKUP($AI79,[11]Listas!$AB$1:$AC$10,2,FALSE)</f>
        <v>OAPCR</v>
      </c>
      <c r="AK79" s="219" t="s">
        <v>500</v>
      </c>
      <c r="AL79" s="7"/>
      <c r="AM79" s="1"/>
      <c r="AN79" s="1"/>
      <c r="AO79" s="1"/>
      <c r="AP79" s="1"/>
      <c r="AQ79" s="1"/>
      <c r="AR79" s="1"/>
      <c r="AS79" s="1"/>
      <c r="AT79" s="1"/>
      <c r="AU79" s="1"/>
      <c r="AV79" s="1"/>
      <c r="AW79" s="1"/>
      <c r="AX79" s="1"/>
      <c r="AY79" s="1"/>
      <c r="AZ79" s="1"/>
      <c r="BA79" s="1"/>
      <c r="BB79" s="1"/>
      <c r="BC79" s="1"/>
    </row>
    <row r="80" spans="1:55" s="208" customFormat="1" ht="191.25">
      <c r="A80" s="1"/>
      <c r="B80" s="238" t="s">
        <v>190</v>
      </c>
      <c r="C80" s="24"/>
      <c r="D80" s="238" t="s">
        <v>475</v>
      </c>
      <c r="E80" s="24"/>
      <c r="F80" s="238" t="s">
        <v>476</v>
      </c>
      <c r="G80" s="7" t="s">
        <v>204</v>
      </c>
      <c r="H80" s="7"/>
      <c r="I80" s="7"/>
      <c r="J80" s="7"/>
      <c r="K80" s="7" t="s">
        <v>204</v>
      </c>
      <c r="L80" s="7" t="s">
        <v>527</v>
      </c>
      <c r="M80" s="7"/>
      <c r="N80" s="7"/>
      <c r="O80" s="7"/>
      <c r="P80" s="7"/>
      <c r="Q80" s="7"/>
      <c r="R80" s="7"/>
      <c r="S80" s="7"/>
      <c r="T80" s="7"/>
      <c r="U80" s="7"/>
      <c r="V80" s="7"/>
      <c r="W80" s="239" t="s">
        <v>528</v>
      </c>
      <c r="X80" s="239" t="s">
        <v>529</v>
      </c>
      <c r="Y80" s="239" t="s">
        <v>1031</v>
      </c>
      <c r="Z80" s="239" t="s">
        <v>1078</v>
      </c>
      <c r="AA80" s="239" t="s">
        <v>1079</v>
      </c>
      <c r="AB80" s="239" t="s">
        <v>1080</v>
      </c>
      <c r="AC80" s="240" t="s">
        <v>529</v>
      </c>
      <c r="AD80" s="241" t="s">
        <v>530</v>
      </c>
      <c r="AE80" s="242">
        <v>44958</v>
      </c>
      <c r="AF80" s="9">
        <v>45275</v>
      </c>
      <c r="AG80" s="8" t="s">
        <v>531</v>
      </c>
      <c r="AH80" s="301">
        <v>100</v>
      </c>
      <c r="AI80" s="7" t="s">
        <v>260</v>
      </c>
      <c r="AJ80" s="7"/>
      <c r="AK80" s="7" t="s">
        <v>1081</v>
      </c>
      <c r="AL80" s="19"/>
      <c r="AM80" s="1"/>
      <c r="AN80" s="1"/>
      <c r="AO80" s="1"/>
      <c r="AP80" s="1"/>
      <c r="AQ80" s="207"/>
      <c r="AR80" s="207"/>
      <c r="AS80" s="207"/>
      <c r="AT80" s="207"/>
      <c r="AU80" s="207"/>
      <c r="AV80" s="207"/>
      <c r="AW80" s="207"/>
      <c r="AX80" s="207"/>
      <c r="AY80" s="207"/>
      <c r="AZ80" s="207"/>
      <c r="BA80" s="207"/>
      <c r="BB80" s="207"/>
      <c r="BC80" s="207"/>
    </row>
    <row r="81" spans="1:55" ht="63.75">
      <c r="A81" s="1"/>
      <c r="B81" s="238" t="s">
        <v>190</v>
      </c>
      <c r="C81" s="24"/>
      <c r="D81" s="238" t="s">
        <v>475</v>
      </c>
      <c r="E81" s="24"/>
      <c r="F81" s="238" t="s">
        <v>476</v>
      </c>
      <c r="G81" s="7" t="s">
        <v>204</v>
      </c>
      <c r="H81" s="7"/>
      <c r="I81" s="7"/>
      <c r="J81" s="7"/>
      <c r="K81" s="7"/>
      <c r="L81" s="7"/>
      <c r="M81" s="7"/>
      <c r="N81" s="7"/>
      <c r="O81" s="7"/>
      <c r="P81" s="7"/>
      <c r="Q81" s="7"/>
      <c r="R81" s="7"/>
      <c r="S81" s="7"/>
      <c r="T81" s="7"/>
      <c r="U81" s="7"/>
      <c r="V81" s="7"/>
      <c r="W81" s="239" t="s">
        <v>533</v>
      </c>
      <c r="X81" s="239" t="s">
        <v>529</v>
      </c>
      <c r="Y81" s="239" t="s">
        <v>1031</v>
      </c>
      <c r="Z81" s="244" t="s">
        <v>1029</v>
      </c>
      <c r="AA81" s="239" t="s">
        <v>1173</v>
      </c>
      <c r="AB81" s="239" t="s">
        <v>534</v>
      </c>
      <c r="AC81" s="240" t="s">
        <v>529</v>
      </c>
      <c r="AD81" s="241"/>
      <c r="AE81" s="242">
        <v>44958</v>
      </c>
      <c r="AF81" s="9">
        <v>45275</v>
      </c>
      <c r="AG81" s="8" t="s">
        <v>531</v>
      </c>
      <c r="AH81" s="301">
        <v>100</v>
      </c>
      <c r="AI81" s="7" t="s">
        <v>260</v>
      </c>
      <c r="AJ81" s="7"/>
      <c r="AK81" s="7" t="s">
        <v>1081</v>
      </c>
      <c r="AL81" s="19"/>
      <c r="AM81" s="1"/>
      <c r="AN81" s="1"/>
      <c r="AO81" s="1"/>
      <c r="AP81" s="1"/>
      <c r="AQ81" s="1"/>
      <c r="AR81" s="1"/>
      <c r="AS81" s="1"/>
      <c r="AT81" s="1"/>
      <c r="AU81" s="1"/>
      <c r="AV81" s="1"/>
      <c r="AW81" s="1"/>
      <c r="AX81" s="1"/>
      <c r="AY81" s="1"/>
      <c r="AZ81" s="1"/>
      <c r="BA81" s="1"/>
      <c r="BB81" s="1"/>
      <c r="BC81" s="1"/>
    </row>
    <row r="82" spans="1:55" ht="120">
      <c r="A82" s="1"/>
      <c r="B82" s="7" t="s">
        <v>190</v>
      </c>
      <c r="C82" s="24"/>
      <c r="D82" s="243" t="s">
        <v>475</v>
      </c>
      <c r="E82" s="24"/>
      <c r="F82" s="243" t="s">
        <v>476</v>
      </c>
      <c r="G82" s="7" t="s">
        <v>204</v>
      </c>
      <c r="H82" s="7"/>
      <c r="I82" s="7"/>
      <c r="J82" s="7"/>
      <c r="K82" s="7" t="s">
        <v>204</v>
      </c>
      <c r="L82" s="7" t="s">
        <v>278</v>
      </c>
      <c r="M82" s="7"/>
      <c r="N82" s="7"/>
      <c r="O82" s="7"/>
      <c r="P82" s="7"/>
      <c r="Q82" s="7"/>
      <c r="R82" s="7"/>
      <c r="S82" s="233" t="s">
        <v>204</v>
      </c>
      <c r="T82" s="245" t="s">
        <v>535</v>
      </c>
      <c r="U82" s="7"/>
      <c r="V82" s="7"/>
      <c r="W82" s="7" t="s">
        <v>1165</v>
      </c>
      <c r="X82" s="239" t="s">
        <v>529</v>
      </c>
      <c r="Y82" s="239" t="s">
        <v>1031</v>
      </c>
      <c r="Z82" s="7" t="s">
        <v>1166</v>
      </c>
      <c r="AA82" s="7" t="s">
        <v>1167</v>
      </c>
      <c r="AB82" s="8" t="s">
        <v>536</v>
      </c>
      <c r="AC82" s="240" t="s">
        <v>529</v>
      </c>
      <c r="AD82" s="7" t="s">
        <v>537</v>
      </c>
      <c r="AE82" s="242">
        <v>44958</v>
      </c>
      <c r="AF82" s="9">
        <v>45275</v>
      </c>
      <c r="AG82" s="8" t="s">
        <v>531</v>
      </c>
      <c r="AH82" s="8">
        <v>100</v>
      </c>
      <c r="AI82" s="7" t="s">
        <v>260</v>
      </c>
      <c r="AJ82" s="7"/>
      <c r="AK82" s="7" t="s">
        <v>532</v>
      </c>
      <c r="AL82" s="19"/>
      <c r="AM82" s="1"/>
      <c r="AN82" s="1"/>
      <c r="AO82" s="1"/>
      <c r="AP82" s="1"/>
      <c r="AQ82" s="1"/>
      <c r="AR82" s="1"/>
      <c r="AS82" s="1"/>
      <c r="AT82" s="1"/>
      <c r="AU82" s="1"/>
      <c r="AV82" s="1"/>
      <c r="AW82" s="1"/>
      <c r="AX82" s="1"/>
      <c r="AY82" s="1"/>
      <c r="AZ82" s="1"/>
      <c r="BA82" s="1"/>
      <c r="BB82" s="1"/>
      <c r="BC82" s="1"/>
    </row>
    <row r="83" spans="1:55" ht="240">
      <c r="A83" s="1"/>
      <c r="B83" s="7" t="s">
        <v>345</v>
      </c>
      <c r="C83" s="24" t="str">
        <f>VLOOKUP($B83,[13]Listas!$A$2:$B$5,2,FALSE)</f>
        <v>PerUno</v>
      </c>
      <c r="D83" s="7" t="s">
        <v>346</v>
      </c>
      <c r="E83" s="24" t="str">
        <f>VLOOKUP($B83,[13]Listas!$A$2:$B$5,2,FALSE)</f>
        <v>PerUno</v>
      </c>
      <c r="F83" s="7" t="s">
        <v>347</v>
      </c>
      <c r="G83" s="7" t="s">
        <v>204</v>
      </c>
      <c r="H83" s="7" t="s">
        <v>204</v>
      </c>
      <c r="I83" s="7"/>
      <c r="J83" s="7"/>
      <c r="K83" s="7"/>
      <c r="L83" s="7"/>
      <c r="M83" s="7"/>
      <c r="N83" s="7"/>
      <c r="O83" s="7"/>
      <c r="P83" s="7"/>
      <c r="Q83" s="7"/>
      <c r="R83" s="7"/>
      <c r="S83" s="7" t="s">
        <v>204</v>
      </c>
      <c r="T83" s="7" t="s">
        <v>538</v>
      </c>
      <c r="U83" s="7"/>
      <c r="V83" s="7"/>
      <c r="W83" s="7" t="s">
        <v>539</v>
      </c>
      <c r="X83" s="7" t="s">
        <v>540</v>
      </c>
      <c r="Y83" s="7" t="s">
        <v>50</v>
      </c>
      <c r="Z83" s="7" t="s">
        <v>541</v>
      </c>
      <c r="AA83" s="7" t="s">
        <v>542</v>
      </c>
      <c r="AB83" s="8" t="s">
        <v>1168</v>
      </c>
      <c r="AC83" s="7" t="s">
        <v>543</v>
      </c>
      <c r="AD83" s="7"/>
      <c r="AE83" s="9">
        <v>44958</v>
      </c>
      <c r="AF83" s="9">
        <v>45275</v>
      </c>
      <c r="AG83" s="8" t="s">
        <v>260</v>
      </c>
      <c r="AH83" s="8">
        <v>100</v>
      </c>
      <c r="AI83" s="7" t="s">
        <v>50</v>
      </c>
      <c r="AJ83" s="7" t="str">
        <f>VLOOKUP($AI83,[13]Listas!$AB$1:$AC$10,2,FALSE)</f>
        <v>DGTIC</v>
      </c>
      <c r="AK83" s="7" t="s">
        <v>544</v>
      </c>
      <c r="AL83" s="19"/>
      <c r="AM83" s="1"/>
      <c r="AN83" s="1"/>
      <c r="AO83" s="1"/>
      <c r="AP83" s="1"/>
      <c r="AQ83" s="1"/>
      <c r="AR83" s="1"/>
      <c r="AS83" s="1"/>
      <c r="AT83" s="1"/>
      <c r="AU83" s="1"/>
      <c r="AV83" s="1"/>
      <c r="AW83" s="1"/>
      <c r="AX83" s="1"/>
      <c r="AY83" s="1"/>
      <c r="AZ83" s="1"/>
      <c r="BA83" s="1"/>
      <c r="BB83" s="1"/>
      <c r="BC83" s="1"/>
    </row>
    <row r="84" spans="1:55" ht="90">
      <c r="A84" s="1"/>
      <c r="B84" s="7" t="s">
        <v>201</v>
      </c>
      <c r="C84" s="24" t="str">
        <f>VLOOKUP($B84,[13]Listas!$A$2:$B$5,2,FALSE)</f>
        <v>PerDos</v>
      </c>
      <c r="D84" s="7" t="s">
        <v>888</v>
      </c>
      <c r="E84" s="24" t="str">
        <f>VLOOKUP($B84,[13]Listas!$A$2:$B$5,2,FALSE)</f>
        <v>PerDos</v>
      </c>
      <c r="F84" s="7" t="s">
        <v>922</v>
      </c>
      <c r="G84" s="7"/>
      <c r="H84" s="7"/>
      <c r="I84" s="7"/>
      <c r="J84" s="7"/>
      <c r="K84" s="7"/>
      <c r="L84" s="7"/>
      <c r="M84" s="7"/>
      <c r="N84" s="7"/>
      <c r="O84" s="7"/>
      <c r="P84" s="7"/>
      <c r="Q84" s="7" t="s">
        <v>204</v>
      </c>
      <c r="R84" s="7" t="s">
        <v>258</v>
      </c>
      <c r="S84" s="7"/>
      <c r="T84" s="7"/>
      <c r="U84" s="7"/>
      <c r="V84" s="7"/>
      <c r="W84" s="318" t="s">
        <v>1047</v>
      </c>
      <c r="X84" s="7" t="s">
        <v>540</v>
      </c>
      <c r="Y84" s="7" t="s">
        <v>50</v>
      </c>
      <c r="Z84" s="7" t="s">
        <v>545</v>
      </c>
      <c r="AA84" s="7" t="s">
        <v>546</v>
      </c>
      <c r="AB84" s="8" t="s">
        <v>547</v>
      </c>
      <c r="AC84" s="7" t="s">
        <v>548</v>
      </c>
      <c r="AD84" s="7"/>
      <c r="AE84" s="9">
        <v>44958</v>
      </c>
      <c r="AF84" s="9">
        <v>45275</v>
      </c>
      <c r="AG84" s="8" t="s">
        <v>1048</v>
      </c>
      <c r="AH84" s="8">
        <v>100</v>
      </c>
      <c r="AI84" s="7" t="s">
        <v>50</v>
      </c>
      <c r="AJ84" s="7" t="s">
        <v>544</v>
      </c>
      <c r="AK84" s="7" t="s">
        <v>544</v>
      </c>
      <c r="AL84" s="19"/>
      <c r="AM84" s="1"/>
      <c r="AN84" s="1"/>
      <c r="AO84" s="1"/>
      <c r="AP84" s="1"/>
      <c r="AQ84" s="1"/>
      <c r="AR84" s="1"/>
      <c r="AS84" s="1"/>
      <c r="AT84" s="1"/>
      <c r="AU84" s="1"/>
      <c r="AV84" s="1"/>
      <c r="AW84" s="1"/>
      <c r="AX84" s="1"/>
      <c r="AY84" s="1"/>
      <c r="AZ84" s="1"/>
      <c r="BA84" s="1"/>
      <c r="BB84" s="1"/>
      <c r="BC84" s="1"/>
    </row>
    <row r="85" spans="1:55" ht="315">
      <c r="A85" s="1"/>
      <c r="B85" s="7" t="s">
        <v>345</v>
      </c>
      <c r="C85" s="24" t="str">
        <f>VLOOKUP($B85,[13]Listas!$A$2:$B$5,2,FALSE)</f>
        <v>PerUno</v>
      </c>
      <c r="D85" s="7" t="s">
        <v>346</v>
      </c>
      <c r="E85" s="24" t="str">
        <f>VLOOKUP($D85,[13]Listas!$E$2:$F$11,2,FALSE)</f>
        <v>ObjUno</v>
      </c>
      <c r="F85" s="7" t="s">
        <v>347</v>
      </c>
      <c r="G85" s="7" t="s">
        <v>204</v>
      </c>
      <c r="H85" s="7"/>
      <c r="I85" s="7"/>
      <c r="J85" s="7"/>
      <c r="K85" s="7"/>
      <c r="L85" s="7"/>
      <c r="M85" s="7"/>
      <c r="N85" s="7"/>
      <c r="O85" s="7"/>
      <c r="P85" s="7"/>
      <c r="Q85" s="7"/>
      <c r="R85" s="7"/>
      <c r="S85" s="7" t="s">
        <v>204</v>
      </c>
      <c r="T85" s="7" t="s">
        <v>549</v>
      </c>
      <c r="U85" s="7"/>
      <c r="V85" s="7"/>
      <c r="W85" s="7" t="s">
        <v>550</v>
      </c>
      <c r="X85" s="7" t="s">
        <v>540</v>
      </c>
      <c r="Y85" s="7" t="s">
        <v>50</v>
      </c>
      <c r="Z85" s="7" t="s">
        <v>551</v>
      </c>
      <c r="AA85" s="7" t="s">
        <v>551</v>
      </c>
      <c r="AB85" s="8" t="s">
        <v>552</v>
      </c>
      <c r="AC85" s="7" t="s">
        <v>553</v>
      </c>
      <c r="AD85" s="7"/>
      <c r="AE85" s="9">
        <v>44958</v>
      </c>
      <c r="AF85" s="9">
        <v>45275</v>
      </c>
      <c r="AG85" s="8" t="s">
        <v>50</v>
      </c>
      <c r="AH85" s="8">
        <v>100</v>
      </c>
      <c r="AI85" s="7" t="s">
        <v>50</v>
      </c>
      <c r="AJ85" s="7" t="str">
        <f>VLOOKUP($AI85,[13]Listas!$AB$1:$AC$10,2,FALSE)</f>
        <v>DGTIC</v>
      </c>
      <c r="AK85" s="7" t="s">
        <v>544</v>
      </c>
      <c r="AL85" s="19"/>
      <c r="AM85" s="1"/>
      <c r="AN85" s="1"/>
      <c r="AO85" s="1"/>
      <c r="AP85" s="1"/>
      <c r="AQ85" s="1"/>
      <c r="AR85" s="1"/>
      <c r="AS85" s="1"/>
      <c r="AT85" s="1"/>
      <c r="AU85" s="1"/>
      <c r="AV85" s="1"/>
      <c r="AW85" s="1"/>
      <c r="AX85" s="1"/>
      <c r="AY85" s="1"/>
      <c r="AZ85" s="1"/>
      <c r="BA85" s="1"/>
      <c r="BB85" s="1"/>
      <c r="BC85" s="1"/>
    </row>
    <row r="86" spans="1:55" ht="120">
      <c r="A86" s="1"/>
      <c r="B86" s="7" t="s">
        <v>345</v>
      </c>
      <c r="C86" s="24" t="str">
        <f>VLOOKUP($B86,[13]Listas!$A$2:$B$5,2,FALSE)</f>
        <v>PerUno</v>
      </c>
      <c r="D86" s="7" t="s">
        <v>413</v>
      </c>
      <c r="E86" s="24" t="str">
        <f>VLOOKUP($D86,[13]Listas!$E$2:$F$11,2,FALSE)</f>
        <v>ObjTres</v>
      </c>
      <c r="F86" s="7" t="s">
        <v>414</v>
      </c>
      <c r="G86" s="7" t="s">
        <v>204</v>
      </c>
      <c r="H86" s="7"/>
      <c r="I86" s="7"/>
      <c r="J86" s="7"/>
      <c r="K86" s="7"/>
      <c r="L86" s="7"/>
      <c r="M86" s="7"/>
      <c r="N86" s="7"/>
      <c r="O86" s="7"/>
      <c r="P86" s="7"/>
      <c r="Q86" s="7"/>
      <c r="R86" s="7"/>
      <c r="S86" s="7"/>
      <c r="T86" s="7"/>
      <c r="U86" s="7"/>
      <c r="V86" s="7"/>
      <c r="W86" s="7" t="s">
        <v>1070</v>
      </c>
      <c r="X86" s="7" t="s">
        <v>540</v>
      </c>
      <c r="Y86" s="7" t="s">
        <v>50</v>
      </c>
      <c r="Z86" s="7" t="s">
        <v>1067</v>
      </c>
      <c r="AA86" s="246" t="s">
        <v>554</v>
      </c>
      <c r="AB86" s="8" t="s">
        <v>1169</v>
      </c>
      <c r="AC86" s="7" t="s">
        <v>555</v>
      </c>
      <c r="AD86" s="7"/>
      <c r="AE86" s="9">
        <v>44958</v>
      </c>
      <c r="AF86" s="9">
        <v>45275</v>
      </c>
      <c r="AG86" s="8" t="s">
        <v>50</v>
      </c>
      <c r="AH86" s="8">
        <v>100</v>
      </c>
      <c r="AI86" s="7"/>
      <c r="AJ86" s="7"/>
      <c r="AK86" s="7"/>
      <c r="AL86" s="19"/>
      <c r="AM86" s="1"/>
      <c r="AN86" s="1"/>
      <c r="AO86" s="1"/>
      <c r="AP86" s="1"/>
      <c r="AQ86" s="1"/>
      <c r="AR86" s="1"/>
      <c r="AS86" s="1"/>
      <c r="AT86" s="1"/>
      <c r="AU86" s="1"/>
      <c r="AV86" s="1"/>
      <c r="AW86" s="1"/>
      <c r="AX86" s="1"/>
      <c r="AY86" s="1"/>
      <c r="AZ86" s="1"/>
      <c r="BA86" s="1"/>
      <c r="BB86" s="1"/>
      <c r="BC86" s="1"/>
    </row>
    <row r="87" spans="1:55" ht="75">
      <c r="A87" s="1"/>
      <c r="B87" s="7" t="s">
        <v>345</v>
      </c>
      <c r="C87" s="24"/>
      <c r="D87" s="7" t="s">
        <v>413</v>
      </c>
      <c r="E87" s="24" t="str">
        <f>VLOOKUP($D87,[13]Listas!$E$2:$F$11,2,FALSE)</f>
        <v>ObjTres</v>
      </c>
      <c r="F87" s="7" t="s">
        <v>414</v>
      </c>
      <c r="G87" s="7" t="s">
        <v>204</v>
      </c>
      <c r="H87" s="7"/>
      <c r="I87" s="7"/>
      <c r="J87" s="7"/>
      <c r="K87" s="7"/>
      <c r="L87" s="7"/>
      <c r="M87" s="7"/>
      <c r="N87" s="7"/>
      <c r="O87" s="7"/>
      <c r="P87" s="7"/>
      <c r="Q87" s="7"/>
      <c r="R87" s="7"/>
      <c r="S87" s="7"/>
      <c r="T87" s="7"/>
      <c r="U87" s="7"/>
      <c r="V87" s="7"/>
      <c r="W87" s="7" t="s">
        <v>556</v>
      </c>
      <c r="X87" s="7" t="s">
        <v>540</v>
      </c>
      <c r="Y87" s="7" t="s">
        <v>50</v>
      </c>
      <c r="Z87" s="7" t="s">
        <v>557</v>
      </c>
      <c r="AA87" s="7" t="s">
        <v>557</v>
      </c>
      <c r="AB87" s="8" t="s">
        <v>558</v>
      </c>
      <c r="AC87" s="7" t="s">
        <v>555</v>
      </c>
      <c r="AD87" s="7"/>
      <c r="AE87" s="9">
        <v>44958</v>
      </c>
      <c r="AF87" s="9">
        <v>45275</v>
      </c>
      <c r="AG87" s="8" t="s">
        <v>50</v>
      </c>
      <c r="AH87" s="8">
        <v>100</v>
      </c>
      <c r="AI87" s="7" t="s">
        <v>50</v>
      </c>
      <c r="AJ87" s="7" t="s">
        <v>559</v>
      </c>
      <c r="AK87" s="7" t="s">
        <v>544</v>
      </c>
      <c r="AL87" s="19"/>
      <c r="AM87" s="1"/>
      <c r="AN87" s="1"/>
      <c r="AO87" s="1"/>
      <c r="AP87" s="1"/>
      <c r="AQ87" s="1"/>
      <c r="AR87" s="1"/>
      <c r="AS87" s="1"/>
      <c r="AT87" s="1"/>
      <c r="AU87" s="1"/>
      <c r="AV87" s="1"/>
      <c r="AW87" s="1"/>
      <c r="AX87" s="1"/>
      <c r="AY87" s="1"/>
      <c r="AZ87" s="1"/>
      <c r="BA87" s="1"/>
      <c r="BB87" s="1"/>
      <c r="BC87" s="1"/>
    </row>
    <row r="88" spans="1:55" ht="90">
      <c r="A88" s="1"/>
      <c r="B88" s="7" t="s">
        <v>345</v>
      </c>
      <c r="C88" s="24" t="str">
        <f>VLOOKUP($B88,[13]Listas!$A$2:$B$5,2,FALSE)</f>
        <v>PerUno</v>
      </c>
      <c r="D88" s="7" t="s">
        <v>413</v>
      </c>
      <c r="E88" s="24" t="str">
        <f>VLOOKUP($D88,[13]Listas!$E$2:$F$11,2,FALSE)</f>
        <v>ObjTres</v>
      </c>
      <c r="F88" s="7" t="s">
        <v>560</v>
      </c>
      <c r="G88" s="7" t="s">
        <v>204</v>
      </c>
      <c r="H88" s="7"/>
      <c r="I88" s="7"/>
      <c r="J88" s="7"/>
      <c r="K88" s="7"/>
      <c r="L88" s="7"/>
      <c r="M88" s="7"/>
      <c r="N88" s="7"/>
      <c r="O88" s="7"/>
      <c r="P88" s="7"/>
      <c r="Q88" s="7"/>
      <c r="R88" s="7"/>
      <c r="S88" s="7" t="s">
        <v>204</v>
      </c>
      <c r="T88" s="7" t="s">
        <v>561</v>
      </c>
      <c r="U88" s="7"/>
      <c r="V88" s="7"/>
      <c r="W88" s="7" t="s">
        <v>1068</v>
      </c>
      <c r="X88" s="7" t="s">
        <v>540</v>
      </c>
      <c r="Y88" s="7" t="s">
        <v>50</v>
      </c>
      <c r="Z88" s="7" t="s">
        <v>1069</v>
      </c>
      <c r="AA88" s="7" t="s">
        <v>1069</v>
      </c>
      <c r="AB88" s="8" t="s">
        <v>562</v>
      </c>
      <c r="AC88" s="7" t="s">
        <v>563</v>
      </c>
      <c r="AD88" s="7"/>
      <c r="AE88" s="9">
        <v>44958</v>
      </c>
      <c r="AF88" s="9">
        <v>45275</v>
      </c>
      <c r="AG88" s="8" t="s">
        <v>50</v>
      </c>
      <c r="AH88" s="8">
        <v>100</v>
      </c>
      <c r="AI88" s="7" t="s">
        <v>50</v>
      </c>
      <c r="AJ88" s="7" t="str">
        <f>VLOOKUP($AI88,[13]Listas!$AB$1:$AC$10,2,FALSE)</f>
        <v>DGTIC</v>
      </c>
      <c r="AK88" s="7" t="s">
        <v>564</v>
      </c>
      <c r="AL88" s="19"/>
      <c r="AM88" s="1"/>
      <c r="AN88" s="1"/>
      <c r="AO88" s="1"/>
      <c r="AP88" s="1"/>
      <c r="AQ88" s="1"/>
      <c r="AR88" s="1"/>
      <c r="AS88" s="1"/>
      <c r="AT88" s="1"/>
      <c r="AU88" s="1"/>
      <c r="AV88" s="1"/>
      <c r="AW88" s="1"/>
      <c r="AX88" s="1"/>
      <c r="AY88" s="1"/>
      <c r="AZ88" s="1"/>
      <c r="BA88" s="1"/>
      <c r="BB88" s="1"/>
      <c r="BC88" s="1"/>
    </row>
    <row r="89" spans="1:55" ht="105">
      <c r="A89" s="1"/>
      <c r="B89" s="7" t="s">
        <v>345</v>
      </c>
      <c r="C89" s="24" t="str">
        <f>VLOOKUP($B89,[13]Listas!$A$2:$B$5,2,FALSE)</f>
        <v>PerUno</v>
      </c>
      <c r="D89" s="7" t="s">
        <v>413</v>
      </c>
      <c r="E89" s="24" t="str">
        <f>VLOOKUP($D89,[13]Listas!$E$2:$F$11,2,FALSE)</f>
        <v>ObjTres</v>
      </c>
      <c r="F89" s="7" t="s">
        <v>560</v>
      </c>
      <c r="G89" s="7" t="s">
        <v>204</v>
      </c>
      <c r="H89" s="7"/>
      <c r="I89" s="7"/>
      <c r="J89" s="7"/>
      <c r="K89" s="7"/>
      <c r="L89" s="7"/>
      <c r="M89" s="7"/>
      <c r="N89" s="7"/>
      <c r="O89" s="7"/>
      <c r="P89" s="7"/>
      <c r="Q89" s="7"/>
      <c r="R89" s="7"/>
      <c r="S89" s="7"/>
      <c r="T89" s="7"/>
      <c r="U89" s="7"/>
      <c r="V89" s="7"/>
      <c r="W89" s="7" t="s">
        <v>1044</v>
      </c>
      <c r="X89" s="7" t="s">
        <v>540</v>
      </c>
      <c r="Y89" s="7" t="s">
        <v>50</v>
      </c>
      <c r="Z89" s="7" t="s">
        <v>1170</v>
      </c>
      <c r="AA89" s="7" t="s">
        <v>565</v>
      </c>
      <c r="AB89" s="8" t="s">
        <v>1171</v>
      </c>
      <c r="AC89" s="7" t="s">
        <v>553</v>
      </c>
      <c r="AD89" s="7"/>
      <c r="AE89" s="9">
        <v>44958</v>
      </c>
      <c r="AF89" s="9">
        <v>45275</v>
      </c>
      <c r="AG89" s="8" t="s">
        <v>50</v>
      </c>
      <c r="AH89" s="8">
        <v>100</v>
      </c>
      <c r="AI89" s="7" t="s">
        <v>50</v>
      </c>
      <c r="AJ89" s="7" t="str">
        <f>VLOOKUP($AI89,[13]Listas!$AB$1:$AC$10,2,FALSE)</f>
        <v>DGTIC</v>
      </c>
      <c r="AK89" s="7" t="s">
        <v>544</v>
      </c>
      <c r="AL89" s="19"/>
      <c r="AM89" s="1"/>
      <c r="AN89" s="1"/>
      <c r="AO89" s="1"/>
      <c r="AP89" s="1"/>
      <c r="AQ89" s="1"/>
      <c r="AR89" s="1"/>
      <c r="AS89" s="1"/>
      <c r="AT89" s="1"/>
      <c r="AU89" s="1"/>
      <c r="AV89" s="1"/>
      <c r="AW89" s="1"/>
      <c r="AX89" s="1"/>
      <c r="AY89" s="1"/>
      <c r="AZ89" s="1"/>
      <c r="BA89" s="1"/>
      <c r="BB89" s="1"/>
      <c r="BC89" s="1"/>
    </row>
    <row r="90" spans="1:55" ht="75">
      <c r="A90" s="1"/>
      <c r="B90" s="7" t="s">
        <v>345</v>
      </c>
      <c r="C90" s="24" t="str">
        <f>VLOOKUP($B90,[13]Listas!$A$2:$B$5,2,FALSE)</f>
        <v>PerUno</v>
      </c>
      <c r="D90" s="7" t="s">
        <v>413</v>
      </c>
      <c r="E90" s="24" t="str">
        <f>VLOOKUP($D90,[13]Listas!$E$2:$F$11,2,FALSE)</f>
        <v>ObjTres</v>
      </c>
      <c r="F90" s="7" t="s">
        <v>560</v>
      </c>
      <c r="G90" s="7" t="s">
        <v>204</v>
      </c>
      <c r="H90" s="7"/>
      <c r="I90" s="7"/>
      <c r="J90" s="7"/>
      <c r="K90" s="7"/>
      <c r="L90" s="7"/>
      <c r="M90" s="7"/>
      <c r="N90" s="7"/>
      <c r="O90" s="7"/>
      <c r="P90" s="7"/>
      <c r="Q90" s="7"/>
      <c r="R90" s="7"/>
      <c r="S90" s="7"/>
      <c r="T90" s="7"/>
      <c r="U90" s="7"/>
      <c r="V90" s="7"/>
      <c r="W90" s="7" t="s">
        <v>566</v>
      </c>
      <c r="X90" s="7" t="s">
        <v>540</v>
      </c>
      <c r="Y90" s="7" t="s">
        <v>50</v>
      </c>
      <c r="Z90" s="7" t="s">
        <v>567</v>
      </c>
      <c r="AA90" s="246" t="s">
        <v>568</v>
      </c>
      <c r="AB90" s="8" t="s">
        <v>569</v>
      </c>
      <c r="AC90" s="7" t="s">
        <v>553</v>
      </c>
      <c r="AD90" s="7"/>
      <c r="AE90" s="9">
        <v>44958</v>
      </c>
      <c r="AF90" s="9">
        <v>45275</v>
      </c>
      <c r="AG90" s="8" t="s">
        <v>50</v>
      </c>
      <c r="AH90" s="8">
        <v>100</v>
      </c>
      <c r="AI90" s="7" t="s">
        <v>50</v>
      </c>
      <c r="AJ90" s="7" t="str">
        <f>VLOOKUP($AI90,[13]Listas!$AB$1:$AC$10,2,FALSE)</f>
        <v>DGTIC</v>
      </c>
      <c r="AK90" s="7" t="s">
        <v>544</v>
      </c>
      <c r="AL90" s="19"/>
      <c r="AM90" s="1"/>
      <c r="AN90" s="1"/>
      <c r="AO90" s="1"/>
      <c r="AP90" s="1"/>
      <c r="AQ90" s="1"/>
      <c r="AR90" s="1"/>
      <c r="AS90" s="1"/>
      <c r="AT90" s="1"/>
      <c r="AU90" s="1"/>
      <c r="AV90" s="1"/>
      <c r="AW90" s="1"/>
      <c r="AX90" s="1"/>
      <c r="AY90" s="1"/>
      <c r="AZ90" s="1"/>
      <c r="BA90" s="1"/>
      <c r="BB90" s="1"/>
      <c r="BC90" s="1"/>
    </row>
    <row r="91" spans="1:55" ht="105">
      <c r="A91" s="1"/>
      <c r="B91" s="7" t="s">
        <v>345</v>
      </c>
      <c r="C91" s="24" t="str">
        <f>VLOOKUP($B91,[14]Listas!$A$2:$B$5,2,FALSE)</f>
        <v>PerUno</v>
      </c>
      <c r="D91" s="7" t="s">
        <v>346</v>
      </c>
      <c r="E91" s="24" t="str">
        <f>VLOOKUP($D91,[14]Listas!$E$2:$F$11,2,FALSE)</f>
        <v>ObjUno</v>
      </c>
      <c r="F91" s="7" t="s">
        <v>347</v>
      </c>
      <c r="G91" s="7" t="s">
        <v>204</v>
      </c>
      <c r="H91" s="7"/>
      <c r="I91" s="7"/>
      <c r="J91" s="7"/>
      <c r="K91" s="7"/>
      <c r="L91" s="7"/>
      <c r="M91" s="7" t="s">
        <v>204</v>
      </c>
      <c r="N91" s="7" t="s">
        <v>424</v>
      </c>
      <c r="O91" s="7"/>
      <c r="P91" s="7"/>
      <c r="Q91" s="7"/>
      <c r="R91" s="7"/>
      <c r="S91" s="7" t="s">
        <v>204</v>
      </c>
      <c r="T91" s="233" t="s">
        <v>570</v>
      </c>
      <c r="U91" s="7"/>
      <c r="V91" s="7"/>
      <c r="W91" s="7" t="s">
        <v>571</v>
      </c>
      <c r="X91" s="233" t="s">
        <v>572</v>
      </c>
      <c r="Y91" s="233" t="s">
        <v>133</v>
      </c>
      <c r="Z91" s="209" t="s">
        <v>1082</v>
      </c>
      <c r="AA91" s="209" t="s">
        <v>1083</v>
      </c>
      <c r="AB91" s="210" t="s">
        <v>1084</v>
      </c>
      <c r="AC91" s="209" t="s">
        <v>573</v>
      </c>
      <c r="AD91" s="209"/>
      <c r="AE91" s="212">
        <v>44958</v>
      </c>
      <c r="AF91" s="212">
        <v>45275</v>
      </c>
      <c r="AG91" s="210" t="s">
        <v>531</v>
      </c>
      <c r="AH91" s="210">
        <v>100</v>
      </c>
      <c r="AI91" s="209" t="s">
        <v>133</v>
      </c>
      <c r="AJ91" s="251" t="str">
        <f>VLOOKUP($AI91,[14]Listas!$AB$1:$AC$10,2,FALSE)</f>
        <v>OCI</v>
      </c>
      <c r="AK91" s="7" t="s">
        <v>574</v>
      </c>
      <c r="AL91" s="19"/>
      <c r="AM91" s="1"/>
      <c r="AN91" s="1"/>
      <c r="AO91" s="1"/>
      <c r="AP91" s="1"/>
      <c r="AQ91" s="1"/>
      <c r="AR91" s="1"/>
      <c r="AS91" s="1"/>
      <c r="AT91" s="1"/>
      <c r="AU91" s="1"/>
      <c r="AV91" s="1"/>
      <c r="AW91" s="1"/>
      <c r="AX91" s="1"/>
      <c r="AY91" s="1"/>
      <c r="AZ91" s="1"/>
      <c r="BA91" s="1"/>
      <c r="BB91" s="1"/>
      <c r="BC91" s="1"/>
    </row>
    <row r="92" spans="1:55" ht="105">
      <c r="A92" s="1"/>
      <c r="B92" s="7" t="s">
        <v>345</v>
      </c>
      <c r="C92" s="24" t="str">
        <f>VLOOKUP($B92,[14]Listas!$A$2:$B$5,2,FALSE)</f>
        <v>PerUno</v>
      </c>
      <c r="D92" s="7" t="s">
        <v>346</v>
      </c>
      <c r="E92" s="24" t="str">
        <f>VLOOKUP($D92,[14]Listas!$E$2:$F$11,2,FALSE)</f>
        <v>ObjUno</v>
      </c>
      <c r="F92" s="7" t="s">
        <v>347</v>
      </c>
      <c r="G92" s="7" t="s">
        <v>204</v>
      </c>
      <c r="H92" s="7"/>
      <c r="I92" s="7"/>
      <c r="J92" s="7" t="s">
        <v>204</v>
      </c>
      <c r="K92" s="7"/>
      <c r="L92" s="7"/>
      <c r="M92" s="7" t="s">
        <v>204</v>
      </c>
      <c r="N92" s="7" t="s">
        <v>424</v>
      </c>
      <c r="O92" s="7"/>
      <c r="P92" s="7"/>
      <c r="Q92" s="7"/>
      <c r="R92" s="7"/>
      <c r="S92" s="7" t="s">
        <v>204</v>
      </c>
      <c r="T92" s="7" t="s">
        <v>575</v>
      </c>
      <c r="U92" s="7"/>
      <c r="V92" s="7"/>
      <c r="W92" s="7" t="s">
        <v>576</v>
      </c>
      <c r="X92" s="7" t="s">
        <v>572</v>
      </c>
      <c r="Y92" s="7" t="s">
        <v>133</v>
      </c>
      <c r="Z92" s="209" t="s">
        <v>1085</v>
      </c>
      <c r="AA92" s="209" t="s">
        <v>1086</v>
      </c>
      <c r="AB92" s="210" t="s">
        <v>1087</v>
      </c>
      <c r="AC92" s="7" t="s">
        <v>573</v>
      </c>
      <c r="AD92" s="7"/>
      <c r="AE92" s="9">
        <v>44958</v>
      </c>
      <c r="AF92" s="9">
        <v>45275</v>
      </c>
      <c r="AG92" s="210" t="s">
        <v>531</v>
      </c>
      <c r="AH92" s="8">
        <v>100</v>
      </c>
      <c r="AI92" s="7" t="s">
        <v>133</v>
      </c>
      <c r="AJ92" s="251" t="str">
        <f>VLOOKUP($AI92,[14]Listas!$AB$1:$AC$10,2,FALSE)</f>
        <v>OCI</v>
      </c>
      <c r="AK92" s="7" t="s">
        <v>574</v>
      </c>
      <c r="AL92" s="19"/>
      <c r="AM92" s="1"/>
      <c r="AN92" s="1"/>
      <c r="AO92" s="1"/>
      <c r="AP92" s="1"/>
      <c r="AQ92" s="1"/>
      <c r="AR92" s="1"/>
      <c r="AS92" s="1"/>
      <c r="AT92" s="1"/>
      <c r="AU92" s="1"/>
      <c r="AV92" s="1"/>
      <c r="AW92" s="1"/>
      <c r="AX92" s="1"/>
      <c r="AY92" s="1"/>
      <c r="AZ92" s="1"/>
      <c r="BA92" s="1"/>
      <c r="BB92" s="1"/>
      <c r="BC92" s="1"/>
    </row>
    <row r="93" spans="1:55" ht="105">
      <c r="A93" s="1"/>
      <c r="B93" s="7" t="s">
        <v>345</v>
      </c>
      <c r="C93" s="24" t="str">
        <f>VLOOKUP($B93,[14]Listas!$A$2:$B$5,2,FALSE)</f>
        <v>PerUno</v>
      </c>
      <c r="D93" s="7" t="s">
        <v>357</v>
      </c>
      <c r="E93" s="24" t="str">
        <f>VLOOKUP($D93,[14]Listas!$E$2:$F$11,2,FALSE)</f>
        <v>ObjDos</v>
      </c>
      <c r="F93" s="7" t="s">
        <v>358</v>
      </c>
      <c r="G93" s="7" t="s">
        <v>204</v>
      </c>
      <c r="H93" s="7"/>
      <c r="I93" s="7"/>
      <c r="J93" s="7"/>
      <c r="K93" s="7"/>
      <c r="L93" s="7"/>
      <c r="M93" s="7"/>
      <c r="N93" s="7"/>
      <c r="O93" s="7" t="s">
        <v>204</v>
      </c>
      <c r="P93" s="7" t="s">
        <v>257</v>
      </c>
      <c r="Q93" s="7"/>
      <c r="R93" s="7"/>
      <c r="S93" s="7" t="s">
        <v>204</v>
      </c>
      <c r="T93" s="7" t="s">
        <v>575</v>
      </c>
      <c r="U93" s="7" t="s">
        <v>204</v>
      </c>
      <c r="V93" s="7" t="s">
        <v>372</v>
      </c>
      <c r="W93" s="209" t="s">
        <v>577</v>
      </c>
      <c r="X93" s="209" t="s">
        <v>572</v>
      </c>
      <c r="Y93" s="209" t="s">
        <v>133</v>
      </c>
      <c r="Z93" s="209" t="s">
        <v>1088</v>
      </c>
      <c r="AA93" s="209" t="s">
        <v>1089</v>
      </c>
      <c r="AB93" s="210" t="s">
        <v>1090</v>
      </c>
      <c r="AC93" s="209" t="s">
        <v>573</v>
      </c>
      <c r="AD93" s="209"/>
      <c r="AE93" s="212">
        <v>44958</v>
      </c>
      <c r="AF93" s="212">
        <v>45275</v>
      </c>
      <c r="AG93" s="210" t="s">
        <v>531</v>
      </c>
      <c r="AH93" s="210">
        <v>100</v>
      </c>
      <c r="AI93" s="209" t="s">
        <v>133</v>
      </c>
      <c r="AJ93" s="251" t="str">
        <f>VLOOKUP($AI93,[14]Listas!$AB$1:$AC$10,2,FALSE)</f>
        <v>OCI</v>
      </c>
      <c r="AK93" s="209" t="s">
        <v>574</v>
      </c>
      <c r="AL93" s="19"/>
      <c r="AM93" s="1"/>
      <c r="AN93" s="1"/>
      <c r="AO93" s="1"/>
      <c r="AP93" s="1"/>
      <c r="AQ93" s="1"/>
      <c r="AR93" s="1"/>
      <c r="AS93" s="1"/>
      <c r="AT93" s="1"/>
      <c r="AU93" s="1"/>
      <c r="AV93" s="1"/>
      <c r="AW93" s="1"/>
      <c r="AX93" s="1"/>
      <c r="AY93" s="1"/>
      <c r="AZ93" s="1"/>
      <c r="BA93" s="1"/>
      <c r="BB93" s="1"/>
      <c r="BC93" s="1"/>
    </row>
    <row r="94" spans="1:55" ht="15.75" customHeight="1">
      <c r="A94" s="1"/>
      <c r="B94" s="7"/>
      <c r="C94" s="24" t="e">
        <f>VLOOKUP($B94,Listas!$A$2:$B$5,2,FALSE)</f>
        <v>#N/A</v>
      </c>
      <c r="D94" s="7"/>
      <c r="E94" s="24" t="e">
        <f>VLOOKUP($D94,Listas!$E$2:$F$11,2,FALSE)</f>
        <v>#N/A</v>
      </c>
      <c r="F94" s="7"/>
      <c r="G94" s="7"/>
      <c r="H94" s="7"/>
      <c r="I94" s="8"/>
      <c r="J94" s="7"/>
      <c r="K94" s="7"/>
      <c r="L94" s="7"/>
      <c r="M94" s="7"/>
      <c r="N94" s="7"/>
      <c r="O94" s="7"/>
      <c r="P94" s="7"/>
      <c r="Q94" s="7"/>
      <c r="R94" s="7"/>
      <c r="S94" s="7"/>
      <c r="T94" s="7"/>
      <c r="U94" s="7"/>
      <c r="V94" s="7"/>
      <c r="W94" s="36"/>
      <c r="X94" s="37"/>
      <c r="Y94" s="37"/>
      <c r="Z94" s="36"/>
      <c r="AA94" s="7"/>
      <c r="AB94" s="7"/>
      <c r="AC94" s="7"/>
      <c r="AD94" s="7"/>
      <c r="AE94" s="11"/>
      <c r="AF94" s="11"/>
      <c r="AG94" s="8"/>
      <c r="AH94" s="8"/>
      <c r="AI94" s="7"/>
      <c r="AJ94" s="7" t="e">
        <f>VLOOKUP($AI94,Listas!$AB$1:$AC$10,2,FALSE)</f>
        <v>#N/A</v>
      </c>
      <c r="AK94" s="7"/>
      <c r="AL94" s="19"/>
      <c r="AM94" s="1"/>
      <c r="AN94" s="1"/>
      <c r="AO94" s="1"/>
      <c r="AP94" s="1"/>
      <c r="AQ94" s="1"/>
      <c r="AR94" s="1"/>
      <c r="AS94" s="1"/>
      <c r="AT94" s="1"/>
      <c r="AU94" s="1"/>
      <c r="AV94" s="1"/>
      <c r="AW94" s="1"/>
      <c r="AX94" s="1"/>
      <c r="AY94" s="1"/>
      <c r="AZ94" s="1"/>
      <c r="BA94" s="1"/>
      <c r="BB94" s="1"/>
      <c r="BC94" s="1"/>
    </row>
    <row r="95" spans="1:55" ht="15.75" customHeight="1">
      <c r="A95" s="1"/>
      <c r="B95" s="7"/>
      <c r="C95" s="24" t="e">
        <f>VLOOKUP($B95,Listas!$A$2:$B$5,2,FALSE)</f>
        <v>#N/A</v>
      </c>
      <c r="D95" s="7"/>
      <c r="E95" s="24" t="e">
        <f>VLOOKUP($D95,Listas!$E$2:$F$11,2,FALSE)</f>
        <v>#N/A</v>
      </c>
      <c r="F95" s="7"/>
      <c r="G95" s="7"/>
      <c r="H95" s="7"/>
      <c r="I95" s="8"/>
      <c r="J95" s="7"/>
      <c r="K95" s="7"/>
      <c r="L95" s="7"/>
      <c r="M95" s="7"/>
      <c r="N95" s="7"/>
      <c r="O95" s="7"/>
      <c r="P95" s="7"/>
      <c r="Q95" s="7"/>
      <c r="R95" s="7"/>
      <c r="S95" s="7"/>
      <c r="T95" s="7"/>
      <c r="U95" s="7"/>
      <c r="V95" s="7"/>
      <c r="W95" s="36"/>
      <c r="X95" s="36"/>
      <c r="Y95" s="36"/>
      <c r="Z95" s="36"/>
      <c r="AA95" s="7"/>
      <c r="AB95" s="7"/>
      <c r="AC95" s="7"/>
      <c r="AD95" s="7"/>
      <c r="AE95" s="11"/>
      <c r="AF95" s="11"/>
      <c r="AG95" s="8"/>
      <c r="AH95" s="8"/>
      <c r="AI95" s="7"/>
      <c r="AJ95" s="7" t="e">
        <f>VLOOKUP($AI95,Listas!$AB$1:$AC$10,2,FALSE)</f>
        <v>#N/A</v>
      </c>
      <c r="AK95" s="7"/>
      <c r="AL95" s="19"/>
      <c r="AM95" s="1"/>
      <c r="AN95" s="1"/>
      <c r="AO95" s="1"/>
      <c r="AP95" s="1"/>
      <c r="AQ95" s="1"/>
      <c r="AR95" s="1"/>
      <c r="AS95" s="1"/>
      <c r="AT95" s="1"/>
      <c r="AU95" s="1"/>
      <c r="AV95" s="1"/>
      <c r="AW95" s="1"/>
      <c r="AX95" s="1"/>
      <c r="AY95" s="1"/>
      <c r="AZ95" s="1"/>
      <c r="BA95" s="1"/>
      <c r="BB95" s="1"/>
      <c r="BC95" s="1"/>
    </row>
    <row r="96" spans="1:55" ht="15.75" customHeight="1">
      <c r="A96" s="1"/>
      <c r="B96" s="7"/>
      <c r="C96" s="24" t="e">
        <f>VLOOKUP($B96,Listas!$A$2:$B$5,2,FALSE)</f>
        <v>#N/A</v>
      </c>
      <c r="D96" s="7"/>
      <c r="E96" s="24" t="e">
        <f>VLOOKUP($D96,Listas!$E$2:$F$11,2,FALSE)</f>
        <v>#N/A</v>
      </c>
      <c r="F96" s="7"/>
      <c r="G96" s="7"/>
      <c r="H96" s="7"/>
      <c r="I96" s="8"/>
      <c r="J96" s="7"/>
      <c r="K96" s="7"/>
      <c r="L96" s="7"/>
      <c r="M96" s="7"/>
      <c r="N96" s="7"/>
      <c r="O96" s="7"/>
      <c r="P96" s="7"/>
      <c r="Q96" s="7"/>
      <c r="R96" s="7"/>
      <c r="S96" s="7"/>
      <c r="T96" s="7"/>
      <c r="U96" s="7"/>
      <c r="V96" s="7"/>
      <c r="W96" s="36"/>
      <c r="X96" s="36"/>
      <c r="Y96" s="36"/>
      <c r="Z96" s="36"/>
      <c r="AA96" s="7"/>
      <c r="AB96" s="7"/>
      <c r="AC96" s="7"/>
      <c r="AD96" s="7"/>
      <c r="AE96" s="11"/>
      <c r="AF96" s="11"/>
      <c r="AG96" s="8"/>
      <c r="AH96" s="8"/>
      <c r="AI96" s="7"/>
      <c r="AJ96" s="7" t="e">
        <f>VLOOKUP($AI96,Listas!$AB$1:$AC$10,2,FALSE)</f>
        <v>#N/A</v>
      </c>
      <c r="AK96" s="7"/>
      <c r="AL96" s="19"/>
      <c r="AM96" s="1"/>
      <c r="AN96" s="1"/>
      <c r="AO96" s="1"/>
      <c r="AP96" s="1"/>
      <c r="AQ96" s="1"/>
      <c r="AR96" s="1"/>
      <c r="AS96" s="1"/>
      <c r="AT96" s="1"/>
      <c r="AU96" s="1"/>
      <c r="AV96" s="1"/>
      <c r="AW96" s="1"/>
      <c r="AX96" s="1"/>
      <c r="AY96" s="1"/>
      <c r="AZ96" s="1"/>
      <c r="BA96" s="1"/>
      <c r="BB96" s="1"/>
      <c r="BC96" s="1"/>
    </row>
    <row r="97" spans="1:55" ht="15.75" customHeight="1">
      <c r="A97" s="1"/>
      <c r="B97" s="7"/>
      <c r="C97" s="24" t="e">
        <f>VLOOKUP($B97,Listas!$A$2:$B$5,2,FALSE)</f>
        <v>#N/A</v>
      </c>
      <c r="D97" s="7"/>
      <c r="E97" s="24" t="e">
        <f>VLOOKUP($D97,Listas!$E$2:$F$11,2,FALSE)</f>
        <v>#N/A</v>
      </c>
      <c r="F97" s="7"/>
      <c r="G97" s="7"/>
      <c r="H97" s="7"/>
      <c r="I97" s="8"/>
      <c r="J97" s="7"/>
      <c r="K97" s="7"/>
      <c r="L97" s="7"/>
      <c r="M97" s="7"/>
      <c r="N97" s="7"/>
      <c r="O97" s="7"/>
      <c r="P97" s="7"/>
      <c r="Q97" s="7"/>
      <c r="R97" s="7"/>
      <c r="S97" s="7"/>
      <c r="T97" s="7"/>
      <c r="U97" s="7"/>
      <c r="V97" s="7"/>
      <c r="W97" s="36"/>
      <c r="X97" s="36"/>
      <c r="Y97" s="36"/>
      <c r="Z97" s="36"/>
      <c r="AA97" s="7"/>
      <c r="AB97" s="7"/>
      <c r="AC97" s="7"/>
      <c r="AD97" s="7"/>
      <c r="AE97" s="11"/>
      <c r="AF97" s="11"/>
      <c r="AG97" s="8"/>
      <c r="AH97" s="8"/>
      <c r="AI97" s="7"/>
      <c r="AJ97" s="7" t="e">
        <f>VLOOKUP($AI97,Listas!$AB$1:$AC$10,2,FALSE)</f>
        <v>#N/A</v>
      </c>
      <c r="AK97" s="7"/>
      <c r="AL97" s="19"/>
      <c r="AM97" s="1"/>
      <c r="AN97" s="1"/>
      <c r="AO97" s="1"/>
      <c r="AP97" s="1"/>
      <c r="AQ97" s="1"/>
      <c r="AR97" s="1"/>
      <c r="AS97" s="1"/>
      <c r="AT97" s="1"/>
      <c r="AU97" s="1"/>
      <c r="AV97" s="1"/>
      <c r="AW97" s="1"/>
      <c r="AX97" s="1"/>
      <c r="AY97" s="1"/>
      <c r="AZ97" s="1"/>
      <c r="BA97" s="1"/>
      <c r="BB97" s="1"/>
      <c r="BC97" s="1"/>
    </row>
    <row r="98" spans="1:55" ht="15.75" customHeight="1">
      <c r="A98" s="1"/>
      <c r="B98" s="7"/>
      <c r="C98" s="24" t="e">
        <f>VLOOKUP($B98,Listas!$A$2:$B$5,2,FALSE)</f>
        <v>#N/A</v>
      </c>
      <c r="D98" s="7"/>
      <c r="E98" s="24" t="e">
        <f>VLOOKUP($D98,Listas!$E$2:$F$11,2,FALSE)</f>
        <v>#N/A</v>
      </c>
      <c r="F98" s="7"/>
      <c r="G98" s="7"/>
      <c r="H98" s="7"/>
      <c r="I98" s="8"/>
      <c r="J98" s="7"/>
      <c r="K98" s="7"/>
      <c r="L98" s="7"/>
      <c r="M98" s="7"/>
      <c r="N98" s="7"/>
      <c r="O98" s="7"/>
      <c r="P98" s="7"/>
      <c r="Q98" s="7"/>
      <c r="R98" s="7"/>
      <c r="S98" s="7"/>
      <c r="T98" s="7"/>
      <c r="U98" s="7"/>
      <c r="V98" s="7"/>
      <c r="W98" s="36"/>
      <c r="X98" s="36"/>
      <c r="Y98" s="36"/>
      <c r="Z98" s="36"/>
      <c r="AA98" s="7"/>
      <c r="AB98" s="7"/>
      <c r="AC98" s="7"/>
      <c r="AD98" s="7"/>
      <c r="AE98" s="11"/>
      <c r="AF98" s="11"/>
      <c r="AG98" s="8"/>
      <c r="AH98" s="8"/>
      <c r="AI98" s="7"/>
      <c r="AJ98" s="7" t="e">
        <f>VLOOKUP($AI98,Listas!$AB$1:$AC$10,2,FALSE)</f>
        <v>#N/A</v>
      </c>
      <c r="AK98" s="7"/>
      <c r="AL98" s="19"/>
      <c r="AM98" s="1"/>
      <c r="AN98" s="1"/>
      <c r="AO98" s="1"/>
      <c r="AP98" s="1"/>
      <c r="AQ98" s="1"/>
      <c r="AR98" s="1"/>
      <c r="AS98" s="1"/>
      <c r="AT98" s="1"/>
      <c r="AU98" s="1"/>
      <c r="AV98" s="1"/>
      <c r="AW98" s="1"/>
      <c r="AX98" s="1"/>
      <c r="AY98" s="1"/>
      <c r="AZ98" s="1"/>
      <c r="BA98" s="1"/>
      <c r="BB98" s="1"/>
      <c r="BC98" s="1"/>
    </row>
    <row r="99" spans="1:55" ht="15.75" customHeight="1">
      <c r="A99" s="1"/>
      <c r="B99" s="7"/>
      <c r="C99" s="24" t="e">
        <f>VLOOKUP($B99,Listas!$A$2:$B$5,2,FALSE)</f>
        <v>#N/A</v>
      </c>
      <c r="D99" s="7"/>
      <c r="E99" s="24" t="e">
        <f>VLOOKUP($D99,Listas!$E$2:$F$11,2,FALSE)</f>
        <v>#N/A</v>
      </c>
      <c r="F99" s="7"/>
      <c r="G99" s="7"/>
      <c r="H99" s="7"/>
      <c r="I99" s="8"/>
      <c r="J99" s="7"/>
      <c r="K99" s="7"/>
      <c r="L99" s="7"/>
      <c r="M99" s="7"/>
      <c r="N99" s="7"/>
      <c r="O99" s="7"/>
      <c r="P99" s="7"/>
      <c r="Q99" s="7"/>
      <c r="R99" s="7"/>
      <c r="S99" s="7"/>
      <c r="T99" s="7"/>
      <c r="U99" s="7"/>
      <c r="V99" s="7"/>
      <c r="W99" s="36"/>
      <c r="X99" s="36"/>
      <c r="Y99" s="36"/>
      <c r="Z99" s="36"/>
      <c r="AA99" s="7"/>
      <c r="AB99" s="7"/>
      <c r="AC99" s="7"/>
      <c r="AD99" s="7"/>
      <c r="AE99" s="11"/>
      <c r="AF99" s="11"/>
      <c r="AG99" s="8"/>
      <c r="AH99" s="8"/>
      <c r="AI99" s="7"/>
      <c r="AJ99" s="7" t="e">
        <f>VLOOKUP($AI99,Listas!$AB$1:$AC$10,2,FALSE)</f>
        <v>#N/A</v>
      </c>
      <c r="AK99" s="7"/>
      <c r="AL99" s="19"/>
      <c r="AM99" s="1"/>
      <c r="AN99" s="1"/>
      <c r="AO99" s="1"/>
      <c r="AP99" s="1"/>
      <c r="AQ99" s="1"/>
      <c r="AR99" s="1"/>
      <c r="AS99" s="1"/>
      <c r="AT99" s="1"/>
      <c r="AU99" s="1"/>
      <c r="AV99" s="1"/>
      <c r="AW99" s="1"/>
      <c r="AX99" s="1"/>
      <c r="AY99" s="1"/>
      <c r="AZ99" s="1"/>
      <c r="BA99" s="1"/>
      <c r="BB99" s="1"/>
      <c r="BC99" s="1"/>
    </row>
    <row r="100" spans="1:55" ht="15.75" customHeight="1">
      <c r="A100" s="1"/>
      <c r="B100" s="7"/>
      <c r="C100" s="24" t="e">
        <f>VLOOKUP($B100,Listas!$A$2:$B$5,2,FALSE)</f>
        <v>#N/A</v>
      </c>
      <c r="D100" s="7"/>
      <c r="E100" s="24" t="e">
        <f>VLOOKUP($D100,Listas!$E$2:$F$11,2,FALSE)</f>
        <v>#N/A</v>
      </c>
      <c r="F100" s="7"/>
      <c r="G100" s="7"/>
      <c r="H100" s="7"/>
      <c r="I100" s="8"/>
      <c r="J100" s="7"/>
      <c r="K100" s="7"/>
      <c r="L100" s="7"/>
      <c r="M100" s="7"/>
      <c r="N100" s="7"/>
      <c r="O100" s="7"/>
      <c r="P100" s="7"/>
      <c r="Q100" s="7"/>
      <c r="R100" s="7"/>
      <c r="S100" s="7"/>
      <c r="T100" s="7"/>
      <c r="U100" s="7"/>
      <c r="V100" s="7"/>
      <c r="W100" s="36"/>
      <c r="X100" s="36"/>
      <c r="Y100" s="36"/>
      <c r="Z100" s="36"/>
      <c r="AA100" s="7"/>
      <c r="AB100" s="7"/>
      <c r="AC100" s="7"/>
      <c r="AD100" s="7"/>
      <c r="AE100" s="11"/>
      <c r="AF100" s="11"/>
      <c r="AG100" s="8"/>
      <c r="AH100" s="8"/>
      <c r="AI100" s="7"/>
      <c r="AJ100" s="7" t="e">
        <f>VLOOKUP($AI100,Listas!$AB$1:$AC$10,2,FALSE)</f>
        <v>#N/A</v>
      </c>
      <c r="AK100" s="7"/>
      <c r="AL100" s="19"/>
      <c r="AM100" s="1"/>
      <c r="AN100" s="1"/>
      <c r="AO100" s="1"/>
      <c r="AP100" s="1"/>
      <c r="AQ100" s="1"/>
      <c r="AR100" s="1"/>
      <c r="AS100" s="1"/>
      <c r="AT100" s="1"/>
      <c r="AU100" s="1"/>
      <c r="AV100" s="1"/>
      <c r="AW100" s="1"/>
      <c r="AX100" s="1"/>
      <c r="AY100" s="1"/>
      <c r="AZ100" s="1"/>
      <c r="BA100" s="1"/>
      <c r="BB100" s="1"/>
      <c r="BC100" s="1"/>
    </row>
    <row r="101" spans="1:55" ht="15.75" customHeight="1">
      <c r="A101" s="1"/>
      <c r="B101" s="7"/>
      <c r="C101" s="24" t="e">
        <f>VLOOKUP($B101,Listas!$A$2:$B$5,2,FALSE)</f>
        <v>#N/A</v>
      </c>
      <c r="D101" s="7"/>
      <c r="E101" s="24" t="e">
        <f>VLOOKUP($D101,Listas!$E$2:$F$11,2,FALSE)</f>
        <v>#N/A</v>
      </c>
      <c r="F101" s="7"/>
      <c r="G101" s="7"/>
      <c r="H101" s="7"/>
      <c r="I101" s="8"/>
      <c r="J101" s="7"/>
      <c r="K101" s="7"/>
      <c r="L101" s="7"/>
      <c r="M101" s="7"/>
      <c r="N101" s="7"/>
      <c r="O101" s="7"/>
      <c r="P101" s="7"/>
      <c r="Q101" s="7"/>
      <c r="R101" s="7"/>
      <c r="S101" s="7"/>
      <c r="T101" s="7"/>
      <c r="U101" s="7"/>
      <c r="V101" s="7"/>
      <c r="W101" s="36"/>
      <c r="X101" s="36"/>
      <c r="Y101" s="36"/>
      <c r="Z101" s="36"/>
      <c r="AA101" s="7"/>
      <c r="AB101" s="7"/>
      <c r="AC101" s="7"/>
      <c r="AD101" s="7"/>
      <c r="AE101" s="11"/>
      <c r="AF101" s="11"/>
      <c r="AG101" s="8"/>
      <c r="AH101" s="8"/>
      <c r="AI101" s="7"/>
      <c r="AJ101" s="7" t="e">
        <f>VLOOKUP($AI101,Listas!$AB$1:$AC$10,2,FALSE)</f>
        <v>#N/A</v>
      </c>
      <c r="AK101" s="7"/>
      <c r="AL101" s="19"/>
      <c r="AM101" s="1"/>
      <c r="AN101" s="1"/>
      <c r="AO101" s="1"/>
      <c r="AP101" s="1"/>
      <c r="AQ101" s="1"/>
      <c r="AR101" s="1"/>
      <c r="AS101" s="1"/>
      <c r="AT101" s="1"/>
      <c r="AU101" s="1"/>
      <c r="AV101" s="1"/>
      <c r="AW101" s="1"/>
      <c r="AX101" s="1"/>
      <c r="AY101" s="1"/>
      <c r="AZ101" s="1"/>
      <c r="BA101" s="1"/>
      <c r="BB101" s="1"/>
      <c r="BC101" s="1"/>
    </row>
    <row r="102" spans="1:55" ht="15.75" customHeight="1">
      <c r="A102" s="1"/>
      <c r="B102" s="7"/>
      <c r="C102" s="24" t="e">
        <f>VLOOKUP($B102,Listas!$A$2:$B$5,2,FALSE)</f>
        <v>#N/A</v>
      </c>
      <c r="D102" s="7"/>
      <c r="E102" s="24" t="e">
        <f>VLOOKUP($D102,Listas!$E$2:$F$11,2,FALSE)</f>
        <v>#N/A</v>
      </c>
      <c r="F102" s="7"/>
      <c r="G102" s="7"/>
      <c r="H102" s="7"/>
      <c r="I102" s="8"/>
      <c r="J102" s="7"/>
      <c r="K102" s="7"/>
      <c r="L102" s="7"/>
      <c r="M102" s="7"/>
      <c r="N102" s="7"/>
      <c r="O102" s="7"/>
      <c r="P102" s="7"/>
      <c r="Q102" s="7"/>
      <c r="R102" s="7"/>
      <c r="S102" s="7"/>
      <c r="T102" s="7"/>
      <c r="U102" s="7"/>
      <c r="V102" s="7"/>
      <c r="W102" s="36"/>
      <c r="X102" s="36"/>
      <c r="Y102" s="36"/>
      <c r="Z102" s="36"/>
      <c r="AA102" s="7"/>
      <c r="AB102" s="7"/>
      <c r="AC102" s="7"/>
      <c r="AD102" s="7"/>
      <c r="AE102" s="11"/>
      <c r="AF102" s="11"/>
      <c r="AG102" s="8"/>
      <c r="AH102" s="8"/>
      <c r="AI102" s="7"/>
      <c r="AJ102" s="7" t="e">
        <f>VLOOKUP($AI102,Listas!$AB$1:$AC$10,2,FALSE)</f>
        <v>#N/A</v>
      </c>
      <c r="AK102" s="7"/>
      <c r="AL102" s="19"/>
      <c r="AM102" s="1"/>
      <c r="AN102" s="1"/>
      <c r="AO102" s="1"/>
      <c r="AP102" s="1"/>
      <c r="AQ102" s="1"/>
      <c r="AR102" s="1"/>
      <c r="AS102" s="1"/>
      <c r="AT102" s="1"/>
      <c r="AU102" s="1"/>
      <c r="AV102" s="1"/>
      <c r="AW102" s="1"/>
      <c r="AX102" s="1"/>
      <c r="AY102" s="1"/>
      <c r="AZ102" s="1"/>
      <c r="BA102" s="1"/>
      <c r="BB102" s="1"/>
      <c r="BC102" s="1"/>
    </row>
    <row r="103" spans="1:55" ht="15.75" customHeight="1">
      <c r="A103" s="1"/>
      <c r="B103" s="7"/>
      <c r="C103" s="24" t="e">
        <f>VLOOKUP($B103,Listas!$A$2:$B$5,2,FALSE)</f>
        <v>#N/A</v>
      </c>
      <c r="D103" s="7"/>
      <c r="E103" s="24" t="e">
        <f>VLOOKUP($D103,Listas!$E$2:$F$11,2,FALSE)</f>
        <v>#N/A</v>
      </c>
      <c r="F103" s="7"/>
      <c r="G103" s="7"/>
      <c r="H103" s="7"/>
      <c r="I103" s="8"/>
      <c r="J103" s="7"/>
      <c r="K103" s="7"/>
      <c r="L103" s="7"/>
      <c r="M103" s="7"/>
      <c r="N103" s="7"/>
      <c r="O103" s="7"/>
      <c r="P103" s="7"/>
      <c r="Q103" s="7"/>
      <c r="R103" s="7"/>
      <c r="S103" s="7"/>
      <c r="T103" s="7"/>
      <c r="U103" s="7"/>
      <c r="V103" s="7"/>
      <c r="W103" s="36"/>
      <c r="X103" s="36"/>
      <c r="Y103" s="36"/>
      <c r="Z103" s="36"/>
      <c r="AA103" s="7"/>
      <c r="AB103" s="7"/>
      <c r="AC103" s="7"/>
      <c r="AD103" s="7"/>
      <c r="AE103" s="11"/>
      <c r="AF103" s="11"/>
      <c r="AG103" s="8"/>
      <c r="AH103" s="8"/>
      <c r="AI103" s="7"/>
      <c r="AJ103" s="7" t="e">
        <f>VLOOKUP($AI103,Listas!$AB$1:$AC$10,2,FALSE)</f>
        <v>#N/A</v>
      </c>
      <c r="AK103" s="7"/>
      <c r="AL103" s="19"/>
      <c r="AM103" s="1"/>
      <c r="AN103" s="1"/>
      <c r="AO103" s="1"/>
      <c r="AP103" s="1"/>
      <c r="AQ103" s="1"/>
      <c r="AR103" s="1"/>
      <c r="AS103" s="1"/>
      <c r="AT103" s="1"/>
      <c r="AU103" s="1"/>
      <c r="AV103" s="1"/>
      <c r="AW103" s="1"/>
      <c r="AX103" s="1"/>
      <c r="AY103" s="1"/>
      <c r="AZ103" s="1"/>
      <c r="BA103" s="1"/>
      <c r="BB103" s="1"/>
      <c r="BC103" s="1"/>
    </row>
    <row r="104" spans="1:55" ht="15.75" customHeight="1">
      <c r="A104" s="1"/>
      <c r="B104" s="7"/>
      <c r="C104" s="24" t="e">
        <f>VLOOKUP($B104,Listas!$A$2:$B$5,2,FALSE)</f>
        <v>#N/A</v>
      </c>
      <c r="D104" s="7"/>
      <c r="E104" s="24" t="e">
        <f>VLOOKUP($D104,Listas!$E$2:$F$11,2,FALSE)</f>
        <v>#N/A</v>
      </c>
      <c r="F104" s="7"/>
      <c r="G104" s="7"/>
      <c r="H104" s="7"/>
      <c r="I104" s="8"/>
      <c r="J104" s="7"/>
      <c r="K104" s="7"/>
      <c r="L104" s="7"/>
      <c r="M104" s="7"/>
      <c r="N104" s="7"/>
      <c r="O104" s="7"/>
      <c r="P104" s="7"/>
      <c r="Q104" s="7"/>
      <c r="R104" s="7"/>
      <c r="S104" s="7"/>
      <c r="T104" s="7"/>
      <c r="U104" s="7"/>
      <c r="V104" s="7"/>
      <c r="W104" s="36"/>
      <c r="X104" s="36"/>
      <c r="Y104" s="36"/>
      <c r="Z104" s="36"/>
      <c r="AA104" s="7"/>
      <c r="AB104" s="7"/>
      <c r="AC104" s="7"/>
      <c r="AD104" s="7"/>
      <c r="AE104" s="11"/>
      <c r="AF104" s="11"/>
      <c r="AG104" s="8"/>
      <c r="AH104" s="8"/>
      <c r="AI104" s="7"/>
      <c r="AJ104" s="7" t="e">
        <f>VLOOKUP($AI104,Listas!$AB$1:$AC$10,2,FALSE)</f>
        <v>#N/A</v>
      </c>
      <c r="AK104" s="7"/>
      <c r="AL104" s="19"/>
      <c r="AM104" s="1"/>
      <c r="AN104" s="1"/>
      <c r="AO104" s="1"/>
      <c r="AP104" s="1"/>
      <c r="AQ104" s="1"/>
      <c r="AR104" s="1"/>
      <c r="AS104" s="1"/>
      <c r="AT104" s="1"/>
      <c r="AU104" s="1"/>
      <c r="AV104" s="1"/>
      <c r="AW104" s="1"/>
      <c r="AX104" s="1"/>
      <c r="AY104" s="1"/>
      <c r="AZ104" s="1"/>
      <c r="BA104" s="1"/>
      <c r="BB104" s="1"/>
      <c r="BC104" s="1"/>
    </row>
    <row r="105" spans="1:55" ht="15.75" customHeight="1">
      <c r="A105" s="1"/>
      <c r="B105" s="7"/>
      <c r="C105" s="24" t="e">
        <f>VLOOKUP($B105,Listas!$A$2:$B$5,2,FALSE)</f>
        <v>#N/A</v>
      </c>
      <c r="D105" s="7"/>
      <c r="E105" s="24" t="e">
        <f>VLOOKUP($D105,Listas!$E$2:$F$11,2,FALSE)</f>
        <v>#N/A</v>
      </c>
      <c r="F105" s="7"/>
      <c r="G105" s="7"/>
      <c r="H105" s="7"/>
      <c r="I105" s="8"/>
      <c r="J105" s="7"/>
      <c r="K105" s="7"/>
      <c r="L105" s="7"/>
      <c r="M105" s="7"/>
      <c r="N105" s="7"/>
      <c r="O105" s="7"/>
      <c r="P105" s="7"/>
      <c r="Q105" s="7"/>
      <c r="R105" s="7"/>
      <c r="S105" s="7"/>
      <c r="T105" s="7"/>
      <c r="U105" s="7"/>
      <c r="V105" s="7"/>
      <c r="W105" s="36"/>
      <c r="X105" s="36"/>
      <c r="Y105" s="36"/>
      <c r="Z105" s="36"/>
      <c r="AA105" s="7"/>
      <c r="AB105" s="7"/>
      <c r="AC105" s="7"/>
      <c r="AD105" s="7"/>
      <c r="AE105" s="9"/>
      <c r="AF105" s="9"/>
      <c r="AG105" s="8"/>
      <c r="AH105" s="8"/>
      <c r="AI105" s="7"/>
      <c r="AJ105" s="7" t="e">
        <f>VLOOKUP($AI105,Listas!$AB$1:$AC$10,2,FALSE)</f>
        <v>#N/A</v>
      </c>
      <c r="AK105" s="7"/>
      <c r="AL105" s="19"/>
      <c r="AM105" s="1"/>
      <c r="AN105" s="1"/>
      <c r="AO105" s="1"/>
      <c r="AP105" s="1"/>
      <c r="AQ105" s="1"/>
      <c r="AR105" s="1"/>
      <c r="AS105" s="1"/>
      <c r="AT105" s="1"/>
      <c r="AU105" s="1"/>
      <c r="AV105" s="1"/>
      <c r="AW105" s="1"/>
      <c r="AX105" s="1"/>
      <c r="AY105" s="1"/>
      <c r="AZ105" s="1"/>
      <c r="BA105" s="1"/>
      <c r="BB105" s="1"/>
      <c r="BC105" s="1"/>
    </row>
    <row r="106" spans="1:55" ht="15.75" customHeight="1">
      <c r="A106" s="1"/>
      <c r="B106" s="7"/>
      <c r="C106" s="24" t="e">
        <f>VLOOKUP($B106,Listas!$A$2:$B$5,2,FALSE)</f>
        <v>#N/A</v>
      </c>
      <c r="D106" s="7"/>
      <c r="E106" s="24" t="e">
        <f>VLOOKUP($D106,Listas!$E$2:$F$11,2,FALSE)</f>
        <v>#N/A</v>
      </c>
      <c r="F106" s="7"/>
      <c r="G106" s="7"/>
      <c r="H106" s="7"/>
      <c r="I106" s="8"/>
      <c r="J106" s="7"/>
      <c r="K106" s="7"/>
      <c r="L106" s="7"/>
      <c r="M106" s="7"/>
      <c r="N106" s="7"/>
      <c r="O106" s="7"/>
      <c r="P106" s="7"/>
      <c r="Q106" s="7"/>
      <c r="R106" s="7"/>
      <c r="S106" s="7"/>
      <c r="T106" s="7"/>
      <c r="U106" s="7"/>
      <c r="V106" s="7"/>
      <c r="W106" s="36"/>
      <c r="X106" s="38"/>
      <c r="Y106" s="38"/>
      <c r="Z106" s="36"/>
      <c r="AA106" s="7"/>
      <c r="AB106" s="7"/>
      <c r="AC106" s="7"/>
      <c r="AD106" s="7"/>
      <c r="AE106" s="9"/>
      <c r="AF106" s="9"/>
      <c r="AG106" s="8"/>
      <c r="AH106" s="8"/>
      <c r="AI106" s="7"/>
      <c r="AJ106" s="7" t="e">
        <f>VLOOKUP($AI106,Listas!$AB$1:$AC$10,2,FALSE)</f>
        <v>#N/A</v>
      </c>
      <c r="AK106" s="7"/>
      <c r="AL106" s="19"/>
      <c r="AM106" s="1"/>
      <c r="AN106" s="1"/>
      <c r="AO106" s="1"/>
      <c r="AP106" s="1"/>
      <c r="AQ106" s="1"/>
      <c r="AR106" s="1"/>
      <c r="AS106" s="1"/>
      <c r="AT106" s="1"/>
      <c r="AU106" s="1"/>
      <c r="AV106" s="1"/>
      <c r="AW106" s="1"/>
      <c r="AX106" s="1"/>
      <c r="AY106" s="1"/>
      <c r="AZ106" s="1"/>
      <c r="BA106" s="1"/>
      <c r="BB106" s="1"/>
      <c r="BC106" s="1"/>
    </row>
    <row r="107" spans="1:55" ht="15.75" customHeight="1">
      <c r="A107" s="1"/>
      <c r="B107" s="7"/>
      <c r="C107" s="24" t="e">
        <f>VLOOKUP($B107,Listas!$A$2:$B$5,2,FALSE)</f>
        <v>#N/A</v>
      </c>
      <c r="D107" s="7"/>
      <c r="E107" s="24" t="e">
        <f>VLOOKUP($D107,Listas!$E$2:$F$11,2,FALSE)</f>
        <v>#N/A</v>
      </c>
      <c r="F107" s="7"/>
      <c r="G107" s="7"/>
      <c r="H107" s="7"/>
      <c r="I107" s="8"/>
      <c r="J107" s="7"/>
      <c r="K107" s="7"/>
      <c r="L107" s="7"/>
      <c r="M107" s="7"/>
      <c r="N107" s="7"/>
      <c r="O107" s="7"/>
      <c r="P107" s="7"/>
      <c r="Q107" s="7"/>
      <c r="R107" s="7"/>
      <c r="S107" s="7"/>
      <c r="T107" s="7"/>
      <c r="U107" s="7"/>
      <c r="V107" s="7"/>
      <c r="W107" s="36"/>
      <c r="X107" s="36"/>
      <c r="Y107" s="36"/>
      <c r="Z107" s="36"/>
      <c r="AA107" s="7"/>
      <c r="AB107" s="7"/>
      <c r="AC107" s="7"/>
      <c r="AD107" s="7"/>
      <c r="AE107" s="9"/>
      <c r="AF107" s="9"/>
      <c r="AG107" s="8"/>
      <c r="AH107" s="8"/>
      <c r="AI107" s="7"/>
      <c r="AJ107" s="7" t="e">
        <f>VLOOKUP($AI107,Listas!$AB$1:$AC$10,2,FALSE)</f>
        <v>#N/A</v>
      </c>
      <c r="AK107" s="7"/>
      <c r="AL107" s="19"/>
      <c r="AM107" s="1"/>
      <c r="AN107" s="1"/>
      <c r="AO107" s="1"/>
      <c r="AP107" s="1"/>
      <c r="AQ107" s="1"/>
      <c r="AR107" s="1"/>
      <c r="AS107" s="1"/>
      <c r="AT107" s="1"/>
      <c r="AU107" s="1"/>
      <c r="AV107" s="1"/>
      <c r="AW107" s="1"/>
      <c r="AX107" s="1"/>
      <c r="AY107" s="1"/>
      <c r="AZ107" s="1"/>
      <c r="BA107" s="1"/>
      <c r="BB107" s="1"/>
      <c r="BC107" s="1"/>
    </row>
    <row r="108" spans="1:55" ht="15.75" customHeight="1">
      <c r="A108" s="1"/>
      <c r="B108" s="7"/>
      <c r="C108" s="24" t="e">
        <f>VLOOKUP($B108,Listas!$A$2:$B$5,2,FALSE)</f>
        <v>#N/A</v>
      </c>
      <c r="D108" s="7"/>
      <c r="E108" s="24" t="e">
        <f>VLOOKUP($D108,Listas!$E$2:$F$11,2,FALSE)</f>
        <v>#N/A</v>
      </c>
      <c r="F108" s="7"/>
      <c r="G108" s="7"/>
      <c r="H108" s="7"/>
      <c r="I108" s="8"/>
      <c r="J108" s="7"/>
      <c r="K108" s="7"/>
      <c r="L108" s="7"/>
      <c r="M108" s="7"/>
      <c r="N108" s="7"/>
      <c r="O108" s="7"/>
      <c r="P108" s="7"/>
      <c r="Q108" s="7"/>
      <c r="R108" s="7"/>
      <c r="S108" s="7"/>
      <c r="T108" s="7"/>
      <c r="U108" s="7"/>
      <c r="V108" s="7"/>
      <c r="W108" s="36"/>
      <c r="X108" s="36"/>
      <c r="Y108" s="36"/>
      <c r="Z108" s="36"/>
      <c r="AA108" s="7"/>
      <c r="AB108" s="7"/>
      <c r="AC108" s="7"/>
      <c r="AD108" s="7"/>
      <c r="AE108" s="9"/>
      <c r="AF108" s="9"/>
      <c r="AG108" s="8"/>
      <c r="AH108" s="8"/>
      <c r="AI108" s="7"/>
      <c r="AJ108" s="7" t="e">
        <f>VLOOKUP($AI108,Listas!$AB$1:$AC$10,2,FALSE)</f>
        <v>#N/A</v>
      </c>
      <c r="AK108" s="7"/>
      <c r="AL108" s="19"/>
      <c r="AM108" s="1"/>
      <c r="AN108" s="1"/>
      <c r="AO108" s="1"/>
      <c r="AP108" s="1"/>
      <c r="AQ108" s="1"/>
      <c r="AR108" s="1"/>
      <c r="AS108" s="1"/>
      <c r="AT108" s="1"/>
      <c r="AU108" s="1"/>
      <c r="AV108" s="1"/>
      <c r="AW108" s="1"/>
      <c r="AX108" s="1"/>
      <c r="AY108" s="1"/>
      <c r="AZ108" s="1"/>
      <c r="BA108" s="1"/>
      <c r="BB108" s="1"/>
      <c r="BC108" s="1"/>
    </row>
    <row r="109" spans="1:55" ht="15.75" customHeight="1">
      <c r="A109" s="1"/>
      <c r="B109" s="7"/>
      <c r="C109" s="24" t="e">
        <f>VLOOKUP($B109,Listas!$A$2:$B$5,2,FALSE)</f>
        <v>#N/A</v>
      </c>
      <c r="D109" s="7"/>
      <c r="E109" s="24" t="e">
        <f>VLOOKUP($D109,Listas!$E$2:$F$11,2,FALSE)</f>
        <v>#N/A</v>
      </c>
      <c r="F109" s="7"/>
      <c r="G109" s="7"/>
      <c r="H109" s="7"/>
      <c r="I109" s="8"/>
      <c r="J109" s="7"/>
      <c r="K109" s="7"/>
      <c r="L109" s="7"/>
      <c r="M109" s="7"/>
      <c r="N109" s="7"/>
      <c r="O109" s="7"/>
      <c r="P109" s="7"/>
      <c r="Q109" s="7"/>
      <c r="R109" s="7"/>
      <c r="S109" s="7"/>
      <c r="T109" s="7"/>
      <c r="U109" s="7"/>
      <c r="V109" s="7"/>
      <c r="W109" s="36"/>
      <c r="X109" s="36"/>
      <c r="Y109" s="36"/>
      <c r="Z109" s="38"/>
      <c r="AA109" s="7"/>
      <c r="AB109" s="7"/>
      <c r="AC109" s="7"/>
      <c r="AD109" s="7"/>
      <c r="AE109" s="9"/>
      <c r="AF109" s="9"/>
      <c r="AG109" s="8"/>
      <c r="AH109" s="8"/>
      <c r="AI109" s="7"/>
      <c r="AJ109" s="7" t="e">
        <f>VLOOKUP($AI109,Listas!$AB$1:$AC$10,2,FALSE)</f>
        <v>#N/A</v>
      </c>
      <c r="AK109" s="7"/>
      <c r="AL109" s="19"/>
      <c r="AM109" s="1"/>
      <c r="AN109" s="1"/>
      <c r="AO109" s="1"/>
      <c r="AP109" s="1"/>
      <c r="AQ109" s="1"/>
      <c r="AR109" s="1"/>
      <c r="AS109" s="1"/>
      <c r="AT109" s="1"/>
      <c r="AU109" s="1"/>
      <c r="AV109" s="1"/>
      <c r="AW109" s="1"/>
      <c r="AX109" s="1"/>
      <c r="AY109" s="1"/>
      <c r="AZ109" s="1"/>
      <c r="BA109" s="1"/>
      <c r="BB109" s="1"/>
      <c r="BC109" s="1"/>
    </row>
    <row r="110" spans="1:55" ht="15.75" customHeight="1">
      <c r="A110" s="1"/>
      <c r="B110" s="7"/>
      <c r="C110" s="24" t="e">
        <f>VLOOKUP($B110,Listas!$A$2:$B$5,2,FALSE)</f>
        <v>#N/A</v>
      </c>
      <c r="D110" s="7"/>
      <c r="E110" s="24" t="e">
        <f>VLOOKUP($D110,Listas!$E$2:$F$11,2,FALSE)</f>
        <v>#N/A</v>
      </c>
      <c r="F110" s="7"/>
      <c r="G110" s="7"/>
      <c r="H110" s="7"/>
      <c r="I110" s="8"/>
      <c r="J110" s="7"/>
      <c r="K110" s="7"/>
      <c r="L110" s="7"/>
      <c r="M110" s="7"/>
      <c r="N110" s="7"/>
      <c r="O110" s="7"/>
      <c r="P110" s="7"/>
      <c r="Q110" s="7"/>
      <c r="R110" s="7"/>
      <c r="S110" s="7"/>
      <c r="T110" s="7"/>
      <c r="U110" s="7"/>
      <c r="V110" s="7"/>
      <c r="W110" s="36"/>
      <c r="X110" s="36"/>
      <c r="Y110" s="36"/>
      <c r="Z110" s="38"/>
      <c r="AA110" s="7"/>
      <c r="AB110" s="7"/>
      <c r="AC110" s="7"/>
      <c r="AD110" s="7"/>
      <c r="AE110" s="9"/>
      <c r="AF110" s="9"/>
      <c r="AG110" s="8"/>
      <c r="AH110" s="8"/>
      <c r="AI110" s="7"/>
      <c r="AJ110" s="7" t="e">
        <f>VLOOKUP($AI110,Listas!$AB$1:$AC$10,2,FALSE)</f>
        <v>#N/A</v>
      </c>
      <c r="AK110" s="7"/>
      <c r="AL110" s="19"/>
      <c r="AM110" s="1"/>
      <c r="AN110" s="1"/>
      <c r="AO110" s="1"/>
      <c r="AP110" s="1"/>
      <c r="AQ110" s="1"/>
      <c r="AR110" s="1"/>
      <c r="AS110" s="1"/>
      <c r="AT110" s="1"/>
      <c r="AU110" s="1"/>
      <c r="AV110" s="1"/>
      <c r="AW110" s="1"/>
      <c r="AX110" s="1"/>
      <c r="AY110" s="1"/>
      <c r="AZ110" s="1"/>
      <c r="BA110" s="1"/>
      <c r="BB110" s="1"/>
      <c r="BC110" s="1"/>
    </row>
    <row r="111" spans="1:55" ht="15.75" customHeight="1">
      <c r="A111" s="1"/>
      <c r="B111" s="7"/>
      <c r="C111" s="24" t="e">
        <f>VLOOKUP($B111,Listas!$A$2:$B$5,2,FALSE)</f>
        <v>#N/A</v>
      </c>
      <c r="D111" s="7"/>
      <c r="E111" s="24" t="e">
        <f>VLOOKUP($D111,Listas!$E$2:$F$11,2,FALSE)</f>
        <v>#N/A</v>
      </c>
      <c r="F111" s="7"/>
      <c r="G111" s="7"/>
      <c r="H111" s="7"/>
      <c r="I111" s="8"/>
      <c r="J111" s="7"/>
      <c r="K111" s="7"/>
      <c r="L111" s="7"/>
      <c r="M111" s="7"/>
      <c r="N111" s="7"/>
      <c r="O111" s="7"/>
      <c r="P111" s="7"/>
      <c r="Q111" s="7"/>
      <c r="R111" s="7"/>
      <c r="S111" s="7"/>
      <c r="T111" s="7"/>
      <c r="U111" s="7"/>
      <c r="V111" s="7"/>
      <c r="W111" s="36"/>
      <c r="X111" s="36"/>
      <c r="Y111" s="36"/>
      <c r="Z111" s="38"/>
      <c r="AA111" s="7"/>
      <c r="AB111" s="7"/>
      <c r="AC111" s="7"/>
      <c r="AD111" s="7"/>
      <c r="AE111" s="9"/>
      <c r="AF111" s="9"/>
      <c r="AG111" s="8"/>
      <c r="AH111" s="8"/>
      <c r="AI111" s="7"/>
      <c r="AJ111" s="7" t="e">
        <f>VLOOKUP($AI111,Listas!$AB$1:$AC$10,2,FALSE)</f>
        <v>#N/A</v>
      </c>
      <c r="AK111" s="7"/>
      <c r="AL111" s="19"/>
      <c r="AM111" s="1"/>
      <c r="AN111" s="1"/>
      <c r="AO111" s="1"/>
      <c r="AP111" s="1"/>
      <c r="AQ111" s="1"/>
      <c r="AR111" s="1"/>
      <c r="AS111" s="1"/>
      <c r="AT111" s="1"/>
      <c r="AU111" s="1"/>
      <c r="AV111" s="1"/>
      <c r="AW111" s="1"/>
      <c r="AX111" s="1"/>
      <c r="AY111" s="1"/>
      <c r="AZ111" s="1"/>
      <c r="BA111" s="1"/>
      <c r="BB111" s="1"/>
      <c r="BC111" s="1"/>
    </row>
    <row r="112" spans="1:55" ht="15.75" customHeight="1">
      <c r="A112" s="1"/>
      <c r="B112" s="7"/>
      <c r="C112" s="24" t="e">
        <f>VLOOKUP($B112,Listas!$A$2:$B$5,2,FALSE)</f>
        <v>#N/A</v>
      </c>
      <c r="D112" s="7"/>
      <c r="E112" s="24" t="e">
        <f>VLOOKUP($D112,Listas!$E$2:$F$11,2,FALSE)</f>
        <v>#N/A</v>
      </c>
      <c r="F112" s="7"/>
      <c r="G112" s="7"/>
      <c r="H112" s="7"/>
      <c r="I112" s="8"/>
      <c r="J112" s="7"/>
      <c r="K112" s="7"/>
      <c r="L112" s="7"/>
      <c r="M112" s="7"/>
      <c r="N112" s="7"/>
      <c r="O112" s="7"/>
      <c r="P112" s="7"/>
      <c r="Q112" s="7"/>
      <c r="R112" s="7"/>
      <c r="S112" s="7"/>
      <c r="T112" s="7"/>
      <c r="U112" s="7"/>
      <c r="V112" s="7"/>
      <c r="W112" s="36"/>
      <c r="X112" s="36"/>
      <c r="Y112" s="36"/>
      <c r="Z112" s="38"/>
      <c r="AA112" s="7"/>
      <c r="AB112" s="7"/>
      <c r="AC112" s="7"/>
      <c r="AD112" s="7"/>
      <c r="AE112" s="9"/>
      <c r="AF112" s="9"/>
      <c r="AG112" s="8"/>
      <c r="AH112" s="8"/>
      <c r="AI112" s="7"/>
      <c r="AJ112" s="7" t="e">
        <f>VLOOKUP($AI112,Listas!$AB$1:$AC$10,2,FALSE)</f>
        <v>#N/A</v>
      </c>
      <c r="AK112" s="7"/>
      <c r="AL112" s="19"/>
      <c r="AM112" s="1"/>
      <c r="AN112" s="1"/>
      <c r="AO112" s="1"/>
      <c r="AP112" s="1"/>
      <c r="AQ112" s="1"/>
      <c r="AR112" s="1"/>
      <c r="AS112" s="1"/>
      <c r="AT112" s="1"/>
      <c r="AU112" s="1"/>
      <c r="AV112" s="1"/>
      <c r="AW112" s="1"/>
      <c r="AX112" s="1"/>
      <c r="AY112" s="1"/>
      <c r="AZ112" s="1"/>
      <c r="BA112" s="1"/>
      <c r="BB112" s="1"/>
      <c r="BC112" s="1"/>
    </row>
    <row r="113" spans="1:55" ht="15.75" customHeight="1">
      <c r="A113" s="1"/>
      <c r="B113" s="7"/>
      <c r="C113" s="24" t="e">
        <f>VLOOKUP($B113,Listas!$A$2:$B$5,2,FALSE)</f>
        <v>#N/A</v>
      </c>
      <c r="D113" s="7"/>
      <c r="E113" s="24" t="e">
        <f>VLOOKUP($D113,Listas!$E$2:$F$11,2,FALSE)</f>
        <v>#N/A</v>
      </c>
      <c r="F113" s="7"/>
      <c r="G113" s="7"/>
      <c r="H113" s="7"/>
      <c r="I113" s="8"/>
      <c r="J113" s="7"/>
      <c r="K113" s="7"/>
      <c r="L113" s="7"/>
      <c r="M113" s="7"/>
      <c r="N113" s="7"/>
      <c r="O113" s="7"/>
      <c r="P113" s="7"/>
      <c r="Q113" s="7"/>
      <c r="R113" s="7"/>
      <c r="S113" s="7"/>
      <c r="T113" s="7"/>
      <c r="U113" s="7"/>
      <c r="V113" s="7"/>
      <c r="W113" s="36"/>
      <c r="X113" s="36"/>
      <c r="Y113" s="36"/>
      <c r="Z113" s="38"/>
      <c r="AA113" s="7"/>
      <c r="AB113" s="7"/>
      <c r="AC113" s="7"/>
      <c r="AD113" s="7"/>
      <c r="AE113" s="9"/>
      <c r="AF113" s="9"/>
      <c r="AG113" s="8"/>
      <c r="AH113" s="8"/>
      <c r="AI113" s="7"/>
      <c r="AJ113" s="7" t="e">
        <f>VLOOKUP($AI113,Listas!$AB$1:$AC$10,2,FALSE)</f>
        <v>#N/A</v>
      </c>
      <c r="AK113" s="7"/>
      <c r="AL113" s="19"/>
      <c r="AM113" s="1"/>
      <c r="AN113" s="1"/>
      <c r="AO113" s="1"/>
      <c r="AP113" s="1"/>
      <c r="AQ113" s="1"/>
      <c r="AR113" s="1"/>
      <c r="AS113" s="1"/>
      <c r="AT113" s="1"/>
      <c r="AU113" s="1"/>
      <c r="AV113" s="1"/>
      <c r="AW113" s="1"/>
      <c r="AX113" s="1"/>
      <c r="AY113" s="1"/>
      <c r="AZ113" s="1"/>
      <c r="BA113" s="1"/>
      <c r="BB113" s="1"/>
      <c r="BC113" s="1"/>
    </row>
    <row r="114" spans="1:55" ht="15.75" customHeight="1">
      <c r="A114" s="1"/>
      <c r="B114" s="7"/>
      <c r="C114" s="24" t="e">
        <f>VLOOKUP($B114,Listas!$A$2:$B$5,2,FALSE)</f>
        <v>#N/A</v>
      </c>
      <c r="D114" s="7"/>
      <c r="E114" s="24" t="e">
        <f>VLOOKUP($D114,Listas!$E$2:$F$11,2,FALSE)</f>
        <v>#N/A</v>
      </c>
      <c r="F114" s="7"/>
      <c r="G114" s="7"/>
      <c r="H114" s="7"/>
      <c r="I114" s="8"/>
      <c r="J114" s="7"/>
      <c r="K114" s="7"/>
      <c r="L114" s="7"/>
      <c r="M114" s="7"/>
      <c r="N114" s="7"/>
      <c r="O114" s="7"/>
      <c r="P114" s="7"/>
      <c r="Q114" s="7"/>
      <c r="R114" s="7"/>
      <c r="S114" s="7"/>
      <c r="T114" s="7"/>
      <c r="U114" s="7"/>
      <c r="V114" s="7"/>
      <c r="W114" s="36"/>
      <c r="X114" s="37"/>
      <c r="Y114" s="37"/>
      <c r="Z114" s="38"/>
      <c r="AA114" s="7"/>
      <c r="AB114" s="7"/>
      <c r="AC114" s="7"/>
      <c r="AD114" s="7"/>
      <c r="AE114" s="14"/>
      <c r="AF114" s="14"/>
      <c r="AG114" s="8"/>
      <c r="AH114" s="8"/>
      <c r="AI114" s="7"/>
      <c r="AJ114" s="7" t="e">
        <f>VLOOKUP($AI114,Listas!$AB$1:$AC$10,2,FALSE)</f>
        <v>#N/A</v>
      </c>
      <c r="AK114" s="7"/>
      <c r="AL114" s="19"/>
      <c r="AM114" s="1"/>
      <c r="AN114" s="1"/>
      <c r="AO114" s="1"/>
      <c r="AP114" s="1"/>
      <c r="AQ114" s="1"/>
      <c r="AR114" s="1"/>
      <c r="AS114" s="1"/>
      <c r="AT114" s="1"/>
      <c r="AU114" s="1"/>
      <c r="AV114" s="1"/>
      <c r="AW114" s="1"/>
      <c r="AX114" s="1"/>
      <c r="AY114" s="1"/>
      <c r="AZ114" s="1"/>
      <c r="BA114" s="1"/>
      <c r="BB114" s="1"/>
      <c r="BC114" s="1"/>
    </row>
    <row r="115" spans="1:55" ht="15.75" customHeight="1">
      <c r="A115" s="1"/>
      <c r="B115" s="7"/>
      <c r="C115" s="24" t="e">
        <f>VLOOKUP($B115,Listas!$A$2:$B$5,2,FALSE)</f>
        <v>#N/A</v>
      </c>
      <c r="D115" s="7"/>
      <c r="E115" s="24" t="e">
        <f>VLOOKUP($D115,Listas!$E$2:$F$11,2,FALSE)</f>
        <v>#N/A</v>
      </c>
      <c r="F115" s="7"/>
      <c r="G115" s="7"/>
      <c r="H115" s="7"/>
      <c r="I115" s="8"/>
      <c r="J115" s="7"/>
      <c r="K115" s="7"/>
      <c r="L115" s="7"/>
      <c r="M115" s="7"/>
      <c r="N115" s="7"/>
      <c r="O115" s="7"/>
      <c r="P115" s="7"/>
      <c r="Q115" s="7"/>
      <c r="R115" s="7"/>
      <c r="S115" s="7"/>
      <c r="T115" s="7"/>
      <c r="U115" s="7"/>
      <c r="V115" s="7"/>
      <c r="W115" s="36"/>
      <c r="X115" s="37"/>
      <c r="Y115" s="37"/>
      <c r="Z115" s="38"/>
      <c r="AA115" s="7"/>
      <c r="AB115" s="7"/>
      <c r="AC115" s="7"/>
      <c r="AD115" s="7"/>
      <c r="AE115" s="14"/>
      <c r="AF115" s="14"/>
      <c r="AG115" s="8"/>
      <c r="AH115" s="8"/>
      <c r="AI115" s="7"/>
      <c r="AJ115" s="7" t="e">
        <f>VLOOKUP($AI115,Listas!$AB$1:$AC$10,2,FALSE)</f>
        <v>#N/A</v>
      </c>
      <c r="AK115" s="7"/>
      <c r="AL115" s="19"/>
      <c r="AM115" s="1"/>
      <c r="AN115" s="1"/>
      <c r="AO115" s="1"/>
      <c r="AP115" s="1"/>
      <c r="AQ115" s="1"/>
      <c r="AR115" s="1"/>
      <c r="AS115" s="1"/>
      <c r="AT115" s="1"/>
      <c r="AU115" s="1"/>
      <c r="AV115" s="1"/>
      <c r="AW115" s="1"/>
      <c r="AX115" s="1"/>
      <c r="AY115" s="1"/>
      <c r="AZ115" s="1"/>
      <c r="BA115" s="1"/>
      <c r="BB115" s="1"/>
      <c r="BC115" s="1"/>
    </row>
    <row r="116" spans="1:55" ht="15.75" customHeight="1">
      <c r="A116" s="1"/>
      <c r="B116" s="7"/>
      <c r="C116" s="24" t="e">
        <f>VLOOKUP($B116,Listas!$A$2:$B$5,2,FALSE)</f>
        <v>#N/A</v>
      </c>
      <c r="D116" s="7"/>
      <c r="E116" s="24" t="e">
        <f>VLOOKUP($D116,Listas!$E$2:$F$11,2,FALSE)</f>
        <v>#N/A</v>
      </c>
      <c r="F116" s="7"/>
      <c r="G116" s="7"/>
      <c r="H116" s="7"/>
      <c r="I116" s="8"/>
      <c r="J116" s="7"/>
      <c r="K116" s="7"/>
      <c r="L116" s="7"/>
      <c r="M116" s="7"/>
      <c r="N116" s="7"/>
      <c r="O116" s="7"/>
      <c r="P116" s="7"/>
      <c r="Q116" s="7"/>
      <c r="R116" s="7"/>
      <c r="S116" s="7"/>
      <c r="T116" s="7"/>
      <c r="U116" s="7"/>
      <c r="V116" s="7"/>
      <c r="W116" s="36"/>
      <c r="X116" s="37"/>
      <c r="Y116" s="37"/>
      <c r="Z116" s="38"/>
      <c r="AA116" s="7"/>
      <c r="AB116" s="7"/>
      <c r="AC116" s="7"/>
      <c r="AD116" s="7"/>
      <c r="AE116" s="11"/>
      <c r="AF116" s="11"/>
      <c r="AG116" s="8"/>
      <c r="AH116" s="8"/>
      <c r="AI116" s="7"/>
      <c r="AJ116" s="7" t="e">
        <f>VLOOKUP($AI116,Listas!$AB$1:$AC$10,2,FALSE)</f>
        <v>#N/A</v>
      </c>
      <c r="AK116" s="7"/>
      <c r="AL116" s="19"/>
      <c r="AM116" s="1"/>
      <c r="AN116" s="1"/>
      <c r="AO116" s="1"/>
      <c r="AP116" s="1"/>
      <c r="AQ116" s="1"/>
      <c r="AR116" s="1"/>
      <c r="AS116" s="1"/>
      <c r="AT116" s="1"/>
      <c r="AU116" s="1"/>
      <c r="AV116" s="1"/>
      <c r="AW116" s="1"/>
      <c r="AX116" s="1"/>
      <c r="AY116" s="1"/>
      <c r="AZ116" s="1"/>
      <c r="BA116" s="1"/>
      <c r="BB116" s="1"/>
      <c r="BC116" s="1"/>
    </row>
    <row r="117" spans="1:55" ht="15.75" customHeight="1">
      <c r="A117" s="1"/>
      <c r="B117" s="7"/>
      <c r="C117" s="24" t="e">
        <f>VLOOKUP($B117,Listas!$A$2:$B$5,2,FALSE)</f>
        <v>#N/A</v>
      </c>
      <c r="D117" s="7"/>
      <c r="E117" s="24" t="e">
        <f>VLOOKUP($D117,Listas!$E$2:$F$11,2,FALSE)</f>
        <v>#N/A</v>
      </c>
      <c r="F117" s="7"/>
      <c r="G117" s="7"/>
      <c r="H117" s="7"/>
      <c r="I117" s="8"/>
      <c r="J117" s="7"/>
      <c r="K117" s="7"/>
      <c r="L117" s="7"/>
      <c r="M117" s="7"/>
      <c r="N117" s="7"/>
      <c r="O117" s="7"/>
      <c r="P117" s="7"/>
      <c r="Q117" s="7"/>
      <c r="R117" s="7"/>
      <c r="S117" s="7"/>
      <c r="T117" s="7"/>
      <c r="U117" s="7"/>
      <c r="V117" s="7"/>
      <c r="W117" s="36"/>
      <c r="X117" s="36"/>
      <c r="Y117" s="36"/>
      <c r="Z117" s="38"/>
      <c r="AA117" s="7"/>
      <c r="AB117" s="7"/>
      <c r="AC117" s="7"/>
      <c r="AD117" s="7"/>
      <c r="AE117" s="11"/>
      <c r="AF117" s="11"/>
      <c r="AG117" s="8"/>
      <c r="AH117" s="7"/>
      <c r="AI117" s="7"/>
      <c r="AJ117" s="7" t="e">
        <f>VLOOKUP($AI117,Listas!$AB$1:$AC$10,2,FALSE)</f>
        <v>#N/A</v>
      </c>
      <c r="AK117" s="7"/>
      <c r="AL117" s="19"/>
      <c r="AM117" s="1"/>
      <c r="AN117" s="1"/>
      <c r="AO117" s="1"/>
      <c r="AP117" s="1"/>
      <c r="AQ117" s="1"/>
      <c r="AR117" s="1"/>
      <c r="AS117" s="1"/>
      <c r="AT117" s="1"/>
      <c r="AU117" s="1"/>
      <c r="AV117" s="1"/>
      <c r="AW117" s="1"/>
      <c r="AX117" s="1"/>
      <c r="AY117" s="1"/>
      <c r="AZ117" s="1"/>
      <c r="BA117" s="1"/>
      <c r="BB117" s="1"/>
      <c r="BC117" s="1"/>
    </row>
    <row r="118" spans="1:55" ht="15.75" customHeight="1">
      <c r="A118" s="1"/>
      <c r="B118" s="7"/>
      <c r="C118" s="24" t="e">
        <f>VLOOKUP($B118,Listas!$A$2:$B$5,2,FALSE)</f>
        <v>#N/A</v>
      </c>
      <c r="D118" s="7"/>
      <c r="E118" s="24" t="e">
        <f>VLOOKUP($D118,Listas!$E$2:$F$11,2,FALSE)</f>
        <v>#N/A</v>
      </c>
      <c r="F118" s="7"/>
      <c r="G118" s="7"/>
      <c r="H118" s="7"/>
      <c r="I118" s="8"/>
      <c r="J118" s="7"/>
      <c r="K118" s="7"/>
      <c r="L118" s="7"/>
      <c r="M118" s="7"/>
      <c r="N118" s="7"/>
      <c r="O118" s="7"/>
      <c r="P118" s="7"/>
      <c r="Q118" s="7"/>
      <c r="R118" s="7"/>
      <c r="S118" s="7"/>
      <c r="T118" s="7"/>
      <c r="U118" s="7"/>
      <c r="V118" s="7"/>
      <c r="W118" s="36"/>
      <c r="X118" s="36"/>
      <c r="Y118" s="36"/>
      <c r="Z118" s="38"/>
      <c r="AA118" s="7"/>
      <c r="AB118" s="7"/>
      <c r="AC118" s="7"/>
      <c r="AD118" s="7"/>
      <c r="AE118" s="11"/>
      <c r="AF118" s="11"/>
      <c r="AG118" s="8"/>
      <c r="AH118" s="7"/>
      <c r="AI118" s="7"/>
      <c r="AJ118" s="7" t="e">
        <f>VLOOKUP($AI118,Listas!$AB$1:$AC$10,2,FALSE)</f>
        <v>#N/A</v>
      </c>
      <c r="AK118" s="7"/>
      <c r="AL118" s="19"/>
      <c r="AM118" s="1"/>
      <c r="AN118" s="1"/>
      <c r="AO118" s="1"/>
      <c r="AP118" s="1"/>
      <c r="AQ118" s="1"/>
      <c r="AR118" s="1"/>
      <c r="AS118" s="1"/>
      <c r="AT118" s="1"/>
      <c r="AU118" s="1"/>
      <c r="AV118" s="1"/>
      <c r="AW118" s="1"/>
      <c r="AX118" s="1"/>
      <c r="AY118" s="1"/>
      <c r="AZ118" s="1"/>
      <c r="BA118" s="1"/>
      <c r="BB118" s="1"/>
      <c r="BC118" s="1"/>
    </row>
    <row r="119" spans="1:55" ht="15.75" customHeight="1">
      <c r="A119" s="1"/>
      <c r="B119" s="7"/>
      <c r="C119" s="24" t="e">
        <f>VLOOKUP($B119,Listas!$A$2:$B$5,2,FALSE)</f>
        <v>#N/A</v>
      </c>
      <c r="D119" s="7"/>
      <c r="E119" s="24" t="e">
        <f>VLOOKUP($D119,Listas!$E$2:$F$11,2,FALSE)</f>
        <v>#N/A</v>
      </c>
      <c r="F119" s="7"/>
      <c r="G119" s="7"/>
      <c r="H119" s="7"/>
      <c r="I119" s="8"/>
      <c r="J119" s="7"/>
      <c r="K119" s="7"/>
      <c r="L119" s="7"/>
      <c r="M119" s="7"/>
      <c r="N119" s="7"/>
      <c r="O119" s="7"/>
      <c r="P119" s="7"/>
      <c r="Q119" s="7"/>
      <c r="R119" s="7"/>
      <c r="S119" s="7"/>
      <c r="T119" s="7"/>
      <c r="U119" s="7"/>
      <c r="V119" s="7"/>
      <c r="W119" s="36"/>
      <c r="X119" s="36"/>
      <c r="Y119" s="36"/>
      <c r="Z119" s="38"/>
      <c r="AA119" s="7"/>
      <c r="AB119" s="7"/>
      <c r="AC119" s="7"/>
      <c r="AD119" s="7"/>
      <c r="AE119" s="11"/>
      <c r="AF119" s="11"/>
      <c r="AG119" s="8"/>
      <c r="AH119" s="7"/>
      <c r="AI119" s="7"/>
      <c r="AJ119" s="7" t="e">
        <f>VLOOKUP($AI119,Listas!$AB$1:$AC$10,2,FALSE)</f>
        <v>#N/A</v>
      </c>
      <c r="AK119" s="7"/>
      <c r="AL119" s="19"/>
      <c r="AM119" s="1"/>
      <c r="AN119" s="1"/>
      <c r="AO119" s="1"/>
      <c r="AP119" s="1"/>
      <c r="AQ119" s="1"/>
      <c r="AR119" s="1"/>
      <c r="AS119" s="1"/>
      <c r="AT119" s="1"/>
      <c r="AU119" s="1"/>
      <c r="AV119" s="1"/>
      <c r="AW119" s="1"/>
      <c r="AX119" s="1"/>
      <c r="AY119" s="1"/>
      <c r="AZ119" s="1"/>
      <c r="BA119" s="1"/>
      <c r="BB119" s="1"/>
      <c r="BC119" s="1"/>
    </row>
    <row r="120" spans="1:55" ht="15.75" customHeight="1">
      <c r="A120" s="1"/>
      <c r="B120" s="7"/>
      <c r="C120" s="24" t="e">
        <f>VLOOKUP($B120,Listas!$A$2:$B$5,2,FALSE)</f>
        <v>#N/A</v>
      </c>
      <c r="D120" s="7"/>
      <c r="E120" s="24" t="e">
        <f>VLOOKUP($D120,Listas!$E$2:$F$11,2,FALSE)</f>
        <v>#N/A</v>
      </c>
      <c r="F120" s="7"/>
      <c r="G120" s="7"/>
      <c r="H120" s="7"/>
      <c r="I120" s="8"/>
      <c r="J120" s="7"/>
      <c r="K120" s="7"/>
      <c r="L120" s="7"/>
      <c r="M120" s="7"/>
      <c r="N120" s="7"/>
      <c r="O120" s="7"/>
      <c r="P120" s="7"/>
      <c r="Q120" s="7"/>
      <c r="R120" s="7"/>
      <c r="S120" s="7"/>
      <c r="T120" s="7"/>
      <c r="U120" s="7"/>
      <c r="V120" s="7"/>
      <c r="W120" s="36"/>
      <c r="X120" s="36"/>
      <c r="Y120" s="36"/>
      <c r="Z120" s="38"/>
      <c r="AA120" s="7"/>
      <c r="AB120" s="7"/>
      <c r="AC120" s="7"/>
      <c r="AD120" s="7"/>
      <c r="AE120" s="11"/>
      <c r="AF120" s="11"/>
      <c r="AG120" s="8"/>
      <c r="AH120" s="7"/>
      <c r="AI120" s="7"/>
      <c r="AJ120" s="7" t="e">
        <f>VLOOKUP($AI120,Listas!$AB$1:$AC$10,2,FALSE)</f>
        <v>#N/A</v>
      </c>
      <c r="AK120" s="7"/>
      <c r="AL120" s="19"/>
      <c r="AM120" s="1"/>
      <c r="AN120" s="1"/>
      <c r="AO120" s="1"/>
      <c r="AP120" s="1"/>
      <c r="AQ120" s="1"/>
      <c r="AR120" s="1"/>
      <c r="AS120" s="1"/>
      <c r="AT120" s="1"/>
      <c r="AU120" s="1"/>
      <c r="AV120" s="1"/>
      <c r="AW120" s="1"/>
      <c r="AX120" s="1"/>
      <c r="AY120" s="1"/>
      <c r="AZ120" s="1"/>
      <c r="BA120" s="1"/>
      <c r="BB120" s="1"/>
      <c r="BC120" s="1"/>
    </row>
    <row r="121" spans="1:55" ht="15.75" customHeight="1">
      <c r="A121" s="1"/>
      <c r="B121" s="7"/>
      <c r="C121" s="24" t="e">
        <f>VLOOKUP($B121,Listas!$A$2:$B$5,2,FALSE)</f>
        <v>#N/A</v>
      </c>
      <c r="D121" s="7"/>
      <c r="E121" s="24" t="e">
        <f>VLOOKUP($D121,Listas!$E$2:$F$11,2,FALSE)</f>
        <v>#N/A</v>
      </c>
      <c r="F121" s="7"/>
      <c r="G121" s="7"/>
      <c r="H121" s="7"/>
      <c r="I121" s="8"/>
      <c r="J121" s="7"/>
      <c r="K121" s="7"/>
      <c r="L121" s="7"/>
      <c r="M121" s="7"/>
      <c r="N121" s="7"/>
      <c r="O121" s="7"/>
      <c r="P121" s="7"/>
      <c r="Q121" s="7"/>
      <c r="R121" s="7"/>
      <c r="S121" s="7"/>
      <c r="T121" s="7"/>
      <c r="U121" s="7"/>
      <c r="V121" s="7"/>
      <c r="W121" s="36"/>
      <c r="X121" s="36"/>
      <c r="Y121" s="36"/>
      <c r="Z121" s="36"/>
      <c r="AA121" s="7"/>
      <c r="AB121" s="7"/>
      <c r="AC121" s="7"/>
      <c r="AD121" s="7"/>
      <c r="AE121" s="11"/>
      <c r="AF121" s="11"/>
      <c r="AG121" s="8"/>
      <c r="AH121" s="7"/>
      <c r="AI121" s="7"/>
      <c r="AJ121" s="7" t="e">
        <f>VLOOKUP($AI121,Listas!$AB$1:$AC$10,2,FALSE)</f>
        <v>#N/A</v>
      </c>
      <c r="AK121" s="7"/>
      <c r="AL121" s="19"/>
      <c r="AM121" s="1"/>
      <c r="AN121" s="1"/>
      <c r="AO121" s="1"/>
      <c r="AP121" s="1"/>
      <c r="AQ121" s="1"/>
      <c r="AR121" s="1"/>
      <c r="AS121" s="1"/>
      <c r="AT121" s="1"/>
      <c r="AU121" s="1"/>
      <c r="AV121" s="1"/>
      <c r="AW121" s="1"/>
      <c r="AX121" s="1"/>
      <c r="AY121" s="1"/>
      <c r="AZ121" s="1"/>
      <c r="BA121" s="1"/>
      <c r="BB121" s="1"/>
      <c r="BC121" s="1"/>
    </row>
    <row r="122" spans="1:55" ht="15.75" customHeight="1">
      <c r="A122" s="1"/>
      <c r="B122" s="7"/>
      <c r="C122" s="24" t="e">
        <f>VLOOKUP($B122,Listas!$A$2:$B$5,2,FALSE)</f>
        <v>#N/A</v>
      </c>
      <c r="D122" s="7"/>
      <c r="E122" s="24" t="e">
        <f>VLOOKUP($D122,Listas!$E$2:$F$11,2,FALSE)</f>
        <v>#N/A</v>
      </c>
      <c r="F122" s="7"/>
      <c r="G122" s="7"/>
      <c r="H122" s="7"/>
      <c r="I122" s="8"/>
      <c r="J122" s="7"/>
      <c r="K122" s="7"/>
      <c r="L122" s="7"/>
      <c r="M122" s="7"/>
      <c r="N122" s="7"/>
      <c r="O122" s="7"/>
      <c r="P122" s="7"/>
      <c r="Q122" s="7"/>
      <c r="R122" s="7"/>
      <c r="S122" s="7"/>
      <c r="T122" s="7"/>
      <c r="U122" s="7"/>
      <c r="V122" s="7"/>
      <c r="W122" s="36"/>
      <c r="X122" s="36"/>
      <c r="Y122" s="36"/>
      <c r="Z122" s="36"/>
      <c r="AA122" s="7"/>
      <c r="AB122" s="7"/>
      <c r="AC122" s="7"/>
      <c r="AD122" s="7"/>
      <c r="AE122" s="11"/>
      <c r="AF122" s="11"/>
      <c r="AG122" s="8"/>
      <c r="AH122" s="7"/>
      <c r="AI122" s="7"/>
      <c r="AJ122" s="7" t="e">
        <f>VLOOKUP($AI122,Listas!$AB$1:$AC$10,2,FALSE)</f>
        <v>#N/A</v>
      </c>
      <c r="AK122" s="7"/>
      <c r="AL122" s="19"/>
      <c r="AM122" s="1"/>
      <c r="AN122" s="1"/>
      <c r="AO122" s="1"/>
      <c r="AP122" s="1"/>
      <c r="AQ122" s="1"/>
      <c r="AR122" s="1"/>
      <c r="AS122" s="1"/>
      <c r="AT122" s="1"/>
      <c r="AU122" s="1"/>
      <c r="AV122" s="1"/>
      <c r="AW122" s="1"/>
      <c r="AX122" s="1"/>
      <c r="AY122" s="1"/>
      <c r="AZ122" s="1"/>
      <c r="BA122" s="1"/>
      <c r="BB122" s="1"/>
      <c r="BC122" s="1"/>
    </row>
    <row r="123" spans="1:55" ht="15.75" customHeight="1">
      <c r="A123" s="1"/>
      <c r="B123" s="7"/>
      <c r="C123" s="24" t="e">
        <f>VLOOKUP($B123,Listas!$A$2:$B$5,2,FALSE)</f>
        <v>#N/A</v>
      </c>
      <c r="D123" s="7"/>
      <c r="E123" s="24" t="e">
        <f>VLOOKUP($D123,Listas!$E$2:$F$11,2,FALSE)</f>
        <v>#N/A</v>
      </c>
      <c r="F123" s="7"/>
      <c r="G123" s="7"/>
      <c r="H123" s="7"/>
      <c r="I123" s="8"/>
      <c r="J123" s="7"/>
      <c r="K123" s="7"/>
      <c r="L123" s="7"/>
      <c r="M123" s="7"/>
      <c r="N123" s="7"/>
      <c r="O123" s="7"/>
      <c r="P123" s="7"/>
      <c r="Q123" s="7"/>
      <c r="R123" s="7"/>
      <c r="S123" s="7"/>
      <c r="T123" s="7"/>
      <c r="U123" s="7"/>
      <c r="V123" s="7"/>
      <c r="W123" s="36"/>
      <c r="X123" s="36"/>
      <c r="Y123" s="36"/>
      <c r="Z123" s="36"/>
      <c r="AA123" s="7"/>
      <c r="AB123" s="7"/>
      <c r="AC123" s="7"/>
      <c r="AD123" s="7"/>
      <c r="AE123" s="11"/>
      <c r="AF123" s="11"/>
      <c r="AG123" s="8"/>
      <c r="AH123" s="7"/>
      <c r="AI123" s="7"/>
      <c r="AJ123" s="7" t="e">
        <f>VLOOKUP($AI123,Listas!$AB$1:$AC$10,2,FALSE)</f>
        <v>#N/A</v>
      </c>
      <c r="AK123" s="7"/>
      <c r="AL123" s="19"/>
      <c r="AM123" s="1"/>
      <c r="AN123" s="1"/>
      <c r="AO123" s="1"/>
      <c r="AP123" s="1"/>
      <c r="AQ123" s="1"/>
      <c r="AR123" s="1"/>
      <c r="AS123" s="1"/>
      <c r="AT123" s="1"/>
      <c r="AU123" s="1"/>
      <c r="AV123" s="1"/>
      <c r="AW123" s="1"/>
      <c r="AX123" s="1"/>
      <c r="AY123" s="1"/>
      <c r="AZ123" s="1"/>
      <c r="BA123" s="1"/>
      <c r="BB123" s="1"/>
      <c r="BC123" s="1"/>
    </row>
    <row r="124" spans="1:55" ht="15.75" customHeight="1">
      <c r="A124" s="1"/>
      <c r="B124" s="7"/>
      <c r="C124" s="24" t="e">
        <f>VLOOKUP($B124,Listas!$A$2:$B$5,2,FALSE)</f>
        <v>#N/A</v>
      </c>
      <c r="D124" s="7"/>
      <c r="E124" s="24" t="e">
        <f>VLOOKUP($D124,Listas!$E$2:$F$11,2,FALSE)</f>
        <v>#N/A</v>
      </c>
      <c r="F124" s="7"/>
      <c r="G124" s="7"/>
      <c r="H124" s="7"/>
      <c r="I124" s="8"/>
      <c r="J124" s="7"/>
      <c r="K124" s="7"/>
      <c r="L124" s="7"/>
      <c r="M124" s="7"/>
      <c r="N124" s="7"/>
      <c r="O124" s="7"/>
      <c r="P124" s="7"/>
      <c r="Q124" s="7"/>
      <c r="R124" s="7"/>
      <c r="S124" s="7"/>
      <c r="T124" s="7"/>
      <c r="U124" s="7"/>
      <c r="V124" s="7"/>
      <c r="W124" s="36"/>
      <c r="X124" s="36"/>
      <c r="Y124" s="36"/>
      <c r="Z124" s="36"/>
      <c r="AA124" s="7"/>
      <c r="AB124" s="7"/>
      <c r="AC124" s="7"/>
      <c r="AD124" s="7"/>
      <c r="AE124" s="11"/>
      <c r="AF124" s="11"/>
      <c r="AG124" s="8"/>
      <c r="AH124" s="7"/>
      <c r="AI124" s="7"/>
      <c r="AJ124" s="7" t="e">
        <f>VLOOKUP($AI124,Listas!$AB$1:$AC$10,2,FALSE)</f>
        <v>#N/A</v>
      </c>
      <c r="AK124" s="7"/>
      <c r="AL124" s="19"/>
      <c r="AM124" s="1"/>
      <c r="AN124" s="1"/>
      <c r="AO124" s="1"/>
      <c r="AP124" s="1"/>
      <c r="AQ124" s="1"/>
      <c r="AR124" s="1"/>
      <c r="AS124" s="1"/>
      <c r="AT124" s="1"/>
      <c r="AU124" s="1"/>
      <c r="AV124" s="1"/>
      <c r="AW124" s="1"/>
      <c r="AX124" s="1"/>
      <c r="AY124" s="1"/>
      <c r="AZ124" s="1"/>
      <c r="BA124" s="1"/>
      <c r="BB124" s="1"/>
      <c r="BC124" s="1"/>
    </row>
    <row r="125" spans="1:55" ht="15.75" customHeight="1">
      <c r="A125" s="1"/>
      <c r="B125" s="7"/>
      <c r="C125" s="24" t="e">
        <f>VLOOKUP($B125,Listas!$A$2:$B$5,2,FALSE)</f>
        <v>#N/A</v>
      </c>
      <c r="D125" s="7"/>
      <c r="E125" s="24" t="e">
        <f>VLOOKUP($D125,Listas!$E$2:$F$11,2,FALSE)</f>
        <v>#N/A</v>
      </c>
      <c r="F125" s="7"/>
      <c r="G125" s="7"/>
      <c r="H125" s="7"/>
      <c r="I125" s="8"/>
      <c r="J125" s="7"/>
      <c r="K125" s="7"/>
      <c r="L125" s="7"/>
      <c r="M125" s="7"/>
      <c r="N125" s="7"/>
      <c r="O125" s="7"/>
      <c r="P125" s="7"/>
      <c r="Q125" s="7"/>
      <c r="R125" s="7"/>
      <c r="S125" s="7"/>
      <c r="T125" s="7"/>
      <c r="U125" s="7"/>
      <c r="V125" s="7"/>
      <c r="W125" s="36"/>
      <c r="X125" s="36"/>
      <c r="Y125" s="36"/>
      <c r="Z125" s="36"/>
      <c r="AA125" s="7"/>
      <c r="AB125" s="7"/>
      <c r="AC125" s="7"/>
      <c r="AD125" s="7"/>
      <c r="AE125" s="11"/>
      <c r="AF125" s="11"/>
      <c r="AG125" s="8"/>
      <c r="AH125" s="7"/>
      <c r="AI125" s="7"/>
      <c r="AJ125" s="7" t="e">
        <f>VLOOKUP($AI125,Listas!$AB$1:$AC$10,2,FALSE)</f>
        <v>#N/A</v>
      </c>
      <c r="AK125" s="7"/>
      <c r="AL125" s="19"/>
      <c r="AM125" s="1"/>
      <c r="AN125" s="1"/>
      <c r="AO125" s="1"/>
      <c r="AP125" s="1"/>
      <c r="AQ125" s="1"/>
      <c r="AR125" s="1"/>
      <c r="AS125" s="1"/>
      <c r="AT125" s="1"/>
      <c r="AU125" s="1"/>
      <c r="AV125" s="1"/>
      <c r="AW125" s="1"/>
      <c r="AX125" s="1"/>
      <c r="AY125" s="1"/>
      <c r="AZ125" s="1"/>
      <c r="BA125" s="1"/>
      <c r="BB125" s="1"/>
      <c r="BC125" s="1"/>
    </row>
    <row r="126" spans="1:55" ht="15.75" customHeight="1">
      <c r="A126" s="1"/>
      <c r="B126" s="7"/>
      <c r="C126" s="24" t="e">
        <f>VLOOKUP($B126,Listas!$A$2:$B$5,2,FALSE)</f>
        <v>#N/A</v>
      </c>
      <c r="D126" s="7"/>
      <c r="E126" s="24" t="e">
        <f>VLOOKUP($D126,Listas!$E$2:$F$11,2,FALSE)</f>
        <v>#N/A</v>
      </c>
      <c r="F126" s="7"/>
      <c r="G126" s="7"/>
      <c r="H126" s="7"/>
      <c r="I126" s="8"/>
      <c r="J126" s="7"/>
      <c r="K126" s="7"/>
      <c r="L126" s="7"/>
      <c r="M126" s="7"/>
      <c r="N126" s="7"/>
      <c r="O126" s="7"/>
      <c r="P126" s="7"/>
      <c r="Q126" s="7"/>
      <c r="R126" s="7"/>
      <c r="S126" s="7"/>
      <c r="T126" s="7"/>
      <c r="U126" s="7"/>
      <c r="V126" s="7"/>
      <c r="W126" s="36"/>
      <c r="X126" s="36"/>
      <c r="Y126" s="36"/>
      <c r="Z126" s="36"/>
      <c r="AA126" s="7"/>
      <c r="AB126" s="7"/>
      <c r="AC126" s="7"/>
      <c r="AD126" s="7"/>
      <c r="AE126" s="11"/>
      <c r="AF126" s="11"/>
      <c r="AG126" s="8"/>
      <c r="AH126" s="7"/>
      <c r="AI126" s="7"/>
      <c r="AJ126" s="7" t="e">
        <f>VLOOKUP($AI126,Listas!$AB$1:$AC$10,2,FALSE)</f>
        <v>#N/A</v>
      </c>
      <c r="AK126" s="7"/>
      <c r="AL126" s="19"/>
      <c r="AM126" s="1"/>
      <c r="AN126" s="1"/>
      <c r="AO126" s="1"/>
      <c r="AP126" s="1"/>
      <c r="AQ126" s="1"/>
      <c r="AR126" s="1"/>
      <c r="AS126" s="1"/>
      <c r="AT126" s="1"/>
      <c r="AU126" s="1"/>
      <c r="AV126" s="1"/>
      <c r="AW126" s="1"/>
      <c r="AX126" s="1"/>
      <c r="AY126" s="1"/>
      <c r="AZ126" s="1"/>
      <c r="BA126" s="1"/>
      <c r="BB126" s="1"/>
      <c r="BC126" s="1"/>
    </row>
    <row r="127" spans="1:55" ht="15.75" customHeight="1">
      <c r="A127" s="1"/>
      <c r="B127" s="7"/>
      <c r="C127" s="24" t="e">
        <f>VLOOKUP($B127,Listas!$A$2:$B$5,2,FALSE)</f>
        <v>#N/A</v>
      </c>
      <c r="D127" s="7"/>
      <c r="E127" s="24" t="e">
        <f>VLOOKUP($D127,Listas!$E$2:$F$11,2,FALSE)</f>
        <v>#N/A</v>
      </c>
      <c r="F127" s="7"/>
      <c r="G127" s="7"/>
      <c r="H127" s="7"/>
      <c r="I127" s="8"/>
      <c r="J127" s="7"/>
      <c r="K127" s="7"/>
      <c r="L127" s="7"/>
      <c r="M127" s="7"/>
      <c r="N127" s="7"/>
      <c r="O127" s="7"/>
      <c r="P127" s="7"/>
      <c r="Q127" s="7"/>
      <c r="R127" s="7"/>
      <c r="S127" s="7"/>
      <c r="T127" s="7"/>
      <c r="U127" s="7"/>
      <c r="V127" s="7"/>
      <c r="W127" s="36"/>
      <c r="X127" s="36"/>
      <c r="Y127" s="36"/>
      <c r="Z127" s="36"/>
      <c r="AA127" s="7"/>
      <c r="AB127" s="7"/>
      <c r="AC127" s="7"/>
      <c r="AD127" s="7"/>
      <c r="AE127" s="11"/>
      <c r="AF127" s="11"/>
      <c r="AG127" s="8"/>
      <c r="AH127" s="7"/>
      <c r="AI127" s="7"/>
      <c r="AJ127" s="7" t="e">
        <f>VLOOKUP($AI127,Listas!$AB$1:$AC$10,2,FALSE)</f>
        <v>#N/A</v>
      </c>
      <c r="AK127" s="7"/>
      <c r="AL127" s="19"/>
      <c r="AM127" s="1"/>
      <c r="AN127" s="1"/>
      <c r="AO127" s="1"/>
      <c r="AP127" s="1"/>
      <c r="AQ127" s="1"/>
      <c r="AR127" s="1"/>
      <c r="AS127" s="1"/>
      <c r="AT127" s="1"/>
      <c r="AU127" s="1"/>
      <c r="AV127" s="1"/>
      <c r="AW127" s="1"/>
      <c r="AX127" s="1"/>
      <c r="AY127" s="1"/>
      <c r="AZ127" s="1"/>
      <c r="BA127" s="1"/>
      <c r="BB127" s="1"/>
      <c r="BC127" s="1"/>
    </row>
    <row r="128" spans="1:55" ht="15.75" customHeight="1">
      <c r="A128" s="1"/>
      <c r="B128" s="7"/>
      <c r="C128" s="24" t="e">
        <f>VLOOKUP($B128,Listas!$A$2:$B$5,2,FALSE)</f>
        <v>#N/A</v>
      </c>
      <c r="D128" s="7"/>
      <c r="E128" s="24" t="e">
        <f>VLOOKUP($D128,Listas!$E$2:$F$11,2,FALSE)</f>
        <v>#N/A</v>
      </c>
      <c r="F128" s="7"/>
      <c r="G128" s="7"/>
      <c r="H128" s="7"/>
      <c r="I128" s="8"/>
      <c r="J128" s="7"/>
      <c r="K128" s="7"/>
      <c r="L128" s="7"/>
      <c r="M128" s="7"/>
      <c r="N128" s="7"/>
      <c r="O128" s="7"/>
      <c r="P128" s="7"/>
      <c r="Q128" s="7"/>
      <c r="R128" s="7"/>
      <c r="S128" s="7"/>
      <c r="T128" s="7"/>
      <c r="U128" s="7"/>
      <c r="V128" s="7"/>
      <c r="W128" s="36"/>
      <c r="X128" s="39"/>
      <c r="Y128" s="39"/>
      <c r="Z128" s="36"/>
      <c r="AA128" s="13"/>
      <c r="AB128" s="13"/>
      <c r="AC128" s="13"/>
      <c r="AD128" s="13"/>
      <c r="AE128" s="9"/>
      <c r="AF128" s="9"/>
      <c r="AG128" s="8"/>
      <c r="AH128" s="8"/>
      <c r="AI128" s="7"/>
      <c r="AJ128" s="7" t="e">
        <f>VLOOKUP($AI128,Listas!$AB$1:$AC$10,2,FALSE)</f>
        <v>#N/A</v>
      </c>
      <c r="AK128" s="7"/>
      <c r="AL128" s="19"/>
      <c r="AM128" s="1"/>
      <c r="AN128" s="1"/>
      <c r="AO128" s="1"/>
      <c r="AP128" s="1"/>
      <c r="AQ128" s="1"/>
      <c r="AR128" s="1"/>
      <c r="AS128" s="1"/>
      <c r="AT128" s="1"/>
      <c r="AU128" s="1"/>
      <c r="AV128" s="1"/>
      <c r="AW128" s="1"/>
      <c r="AX128" s="1"/>
      <c r="AY128" s="1"/>
      <c r="AZ128" s="1"/>
      <c r="BA128" s="1"/>
      <c r="BB128" s="1"/>
      <c r="BC128" s="1"/>
    </row>
    <row r="129" spans="1:55" ht="15.75" customHeight="1">
      <c r="A129" s="1"/>
      <c r="B129" s="7"/>
      <c r="C129" s="24" t="e">
        <f>VLOOKUP($B129,Listas!$A$2:$B$5,2,FALSE)</f>
        <v>#N/A</v>
      </c>
      <c r="D129" s="7"/>
      <c r="E129" s="24" t="e">
        <f>VLOOKUP($D129,Listas!$E$2:$F$11,2,FALSE)</f>
        <v>#N/A</v>
      </c>
      <c r="F129" s="7"/>
      <c r="G129" s="7"/>
      <c r="H129" s="7"/>
      <c r="I129" s="8"/>
      <c r="J129" s="7"/>
      <c r="K129" s="7"/>
      <c r="L129" s="7"/>
      <c r="M129" s="7"/>
      <c r="N129" s="7"/>
      <c r="O129" s="7"/>
      <c r="P129" s="7"/>
      <c r="Q129" s="7"/>
      <c r="R129" s="7"/>
      <c r="S129" s="7"/>
      <c r="T129" s="7"/>
      <c r="U129" s="7"/>
      <c r="V129" s="7"/>
      <c r="W129" s="36"/>
      <c r="X129" s="39"/>
      <c r="Y129" s="39"/>
      <c r="Z129" s="36"/>
      <c r="AA129" s="13"/>
      <c r="AB129" s="13"/>
      <c r="AC129" s="13"/>
      <c r="AD129" s="13"/>
      <c r="AE129" s="9"/>
      <c r="AF129" s="9"/>
      <c r="AG129" s="8"/>
      <c r="AH129" s="8"/>
      <c r="AI129" s="7"/>
      <c r="AJ129" s="7" t="e">
        <f>VLOOKUP($AI129,Listas!$AB$1:$AC$10,2,FALSE)</f>
        <v>#N/A</v>
      </c>
      <c r="AK129" s="7"/>
      <c r="AL129" s="19"/>
      <c r="AM129" s="1"/>
      <c r="AN129" s="1"/>
      <c r="AO129" s="1"/>
      <c r="AP129" s="1"/>
      <c r="AQ129" s="1"/>
      <c r="AR129" s="1"/>
      <c r="AS129" s="1"/>
      <c r="AT129" s="1"/>
      <c r="AU129" s="1"/>
      <c r="AV129" s="1"/>
      <c r="AW129" s="1"/>
      <c r="AX129" s="1"/>
      <c r="AY129" s="1"/>
      <c r="AZ129" s="1"/>
      <c r="BA129" s="1"/>
      <c r="BB129" s="1"/>
      <c r="BC129" s="1"/>
    </row>
    <row r="130" spans="1:55" ht="15.75" customHeight="1">
      <c r="A130" s="1"/>
      <c r="B130" s="7"/>
      <c r="C130" s="24" t="e">
        <f>VLOOKUP($B130,Listas!$A$2:$B$5,2,FALSE)</f>
        <v>#N/A</v>
      </c>
      <c r="D130" s="7"/>
      <c r="E130" s="24" t="e">
        <f>VLOOKUP($D130,Listas!$E$2:$F$11,2,FALSE)</f>
        <v>#N/A</v>
      </c>
      <c r="F130" s="7"/>
      <c r="G130" s="7"/>
      <c r="H130" s="7"/>
      <c r="I130" s="8"/>
      <c r="J130" s="7"/>
      <c r="K130" s="7"/>
      <c r="L130" s="7"/>
      <c r="M130" s="7"/>
      <c r="N130" s="7"/>
      <c r="O130" s="7"/>
      <c r="P130" s="7"/>
      <c r="Q130" s="7"/>
      <c r="R130" s="7"/>
      <c r="S130" s="7"/>
      <c r="T130" s="7"/>
      <c r="U130" s="7"/>
      <c r="V130" s="7"/>
      <c r="W130" s="36"/>
      <c r="X130" s="39"/>
      <c r="Y130" s="39"/>
      <c r="Z130" s="36"/>
      <c r="AA130" s="13"/>
      <c r="AB130" s="13"/>
      <c r="AC130" s="13"/>
      <c r="AD130" s="13"/>
      <c r="AE130" s="9"/>
      <c r="AF130" s="9"/>
      <c r="AG130" s="8"/>
      <c r="AH130" s="8"/>
      <c r="AI130" s="7"/>
      <c r="AJ130" s="7" t="e">
        <f>VLOOKUP($AI130,Listas!$AB$1:$AC$10,2,FALSE)</f>
        <v>#N/A</v>
      </c>
      <c r="AK130" s="7"/>
      <c r="AL130" s="19"/>
      <c r="AM130" s="1"/>
      <c r="AN130" s="1"/>
      <c r="AO130" s="1"/>
      <c r="AP130" s="1"/>
      <c r="AQ130" s="1"/>
      <c r="AR130" s="1"/>
      <c r="AS130" s="1"/>
      <c r="AT130" s="1"/>
      <c r="AU130" s="1"/>
      <c r="AV130" s="1"/>
      <c r="AW130" s="1"/>
      <c r="AX130" s="1"/>
      <c r="AY130" s="1"/>
      <c r="AZ130" s="1"/>
      <c r="BA130" s="1"/>
      <c r="BB130" s="1"/>
      <c r="BC130" s="1"/>
    </row>
    <row r="131" spans="1:55" ht="15.75" customHeight="1">
      <c r="A131" s="1"/>
      <c r="B131" s="7"/>
      <c r="C131" s="24" t="e">
        <f>VLOOKUP($B131,Listas!$A$2:$B$5,2,FALSE)</f>
        <v>#N/A</v>
      </c>
      <c r="D131" s="7"/>
      <c r="E131" s="24" t="e">
        <f>VLOOKUP($D131,Listas!$E$2:$F$11,2,FALSE)</f>
        <v>#N/A</v>
      </c>
      <c r="F131" s="7"/>
      <c r="G131" s="7"/>
      <c r="H131" s="7"/>
      <c r="I131" s="8"/>
      <c r="J131" s="7"/>
      <c r="K131" s="7"/>
      <c r="L131" s="7"/>
      <c r="M131" s="7"/>
      <c r="N131" s="7"/>
      <c r="O131" s="7"/>
      <c r="P131" s="7"/>
      <c r="Q131" s="7"/>
      <c r="R131" s="7"/>
      <c r="S131" s="7"/>
      <c r="T131" s="7"/>
      <c r="U131" s="7"/>
      <c r="V131" s="7"/>
      <c r="W131" s="36"/>
      <c r="X131" s="39"/>
      <c r="Y131" s="39"/>
      <c r="Z131" s="36"/>
      <c r="AA131" s="13"/>
      <c r="AB131" s="13"/>
      <c r="AC131" s="13"/>
      <c r="AD131" s="13"/>
      <c r="AE131" s="9"/>
      <c r="AF131" s="9"/>
      <c r="AG131" s="8"/>
      <c r="AH131" s="8"/>
      <c r="AI131" s="7"/>
      <c r="AJ131" s="7" t="e">
        <f>VLOOKUP($AI131,Listas!$AB$1:$AC$10,2,FALSE)</f>
        <v>#N/A</v>
      </c>
      <c r="AK131" s="7"/>
      <c r="AL131" s="19"/>
      <c r="AM131" s="1"/>
      <c r="AN131" s="1"/>
      <c r="AO131" s="1"/>
      <c r="AP131" s="1"/>
      <c r="AQ131" s="1"/>
      <c r="AR131" s="1"/>
      <c r="AS131" s="1"/>
      <c r="AT131" s="1"/>
      <c r="AU131" s="1"/>
      <c r="AV131" s="1"/>
      <c r="AW131" s="1"/>
      <c r="AX131" s="1"/>
      <c r="AY131" s="1"/>
      <c r="AZ131" s="1"/>
      <c r="BA131" s="1"/>
      <c r="BB131" s="1"/>
      <c r="BC131" s="1"/>
    </row>
    <row r="132" spans="1:55" ht="15.75" customHeight="1">
      <c r="A132" s="1"/>
      <c r="B132" s="7"/>
      <c r="C132" s="24" t="e">
        <f>VLOOKUP($B132,Listas!$A$2:$B$5,2,FALSE)</f>
        <v>#N/A</v>
      </c>
      <c r="D132" s="7"/>
      <c r="E132" s="24" t="e">
        <f>VLOOKUP($D132,Listas!$E$2:$F$11,2,FALSE)</f>
        <v>#N/A</v>
      </c>
      <c r="F132" s="7"/>
      <c r="G132" s="7"/>
      <c r="H132" s="7"/>
      <c r="I132" s="8"/>
      <c r="J132" s="7"/>
      <c r="K132" s="7"/>
      <c r="L132" s="7"/>
      <c r="M132" s="7"/>
      <c r="N132" s="7"/>
      <c r="O132" s="7"/>
      <c r="P132" s="7"/>
      <c r="Q132" s="7"/>
      <c r="R132" s="7"/>
      <c r="S132" s="7"/>
      <c r="T132" s="7"/>
      <c r="U132" s="7"/>
      <c r="V132" s="7"/>
      <c r="W132" s="36"/>
      <c r="X132" s="39"/>
      <c r="Y132" s="39"/>
      <c r="Z132" s="36"/>
      <c r="AA132" s="13"/>
      <c r="AB132" s="13"/>
      <c r="AC132" s="13"/>
      <c r="AD132" s="13"/>
      <c r="AE132" s="9"/>
      <c r="AF132" s="9"/>
      <c r="AG132" s="8"/>
      <c r="AH132" s="8"/>
      <c r="AI132" s="7"/>
      <c r="AJ132" s="7" t="e">
        <f>VLOOKUP($AI132,Listas!$AB$1:$AC$10,2,FALSE)</f>
        <v>#N/A</v>
      </c>
      <c r="AK132" s="7"/>
      <c r="AL132" s="19"/>
      <c r="AM132" s="1"/>
      <c r="AN132" s="1"/>
      <c r="AO132" s="1"/>
      <c r="AP132" s="1"/>
      <c r="AQ132" s="1"/>
      <c r="AR132" s="1"/>
      <c r="AS132" s="1"/>
      <c r="AT132" s="1"/>
      <c r="AU132" s="1"/>
      <c r="AV132" s="1"/>
      <c r="AW132" s="1"/>
      <c r="AX132" s="1"/>
      <c r="AY132" s="1"/>
      <c r="AZ132" s="1"/>
      <c r="BA132" s="1"/>
      <c r="BB132" s="1"/>
      <c r="BC132" s="1"/>
    </row>
    <row r="133" spans="1:55" ht="15.75" customHeight="1">
      <c r="A133" s="1"/>
      <c r="B133" s="7"/>
      <c r="C133" s="24" t="e">
        <f>VLOOKUP($B133,Listas!$A$2:$B$5,2,FALSE)</f>
        <v>#N/A</v>
      </c>
      <c r="D133" s="7"/>
      <c r="E133" s="24" t="e">
        <f>VLOOKUP($D133,Listas!$E$2:$F$11,2,FALSE)</f>
        <v>#N/A</v>
      </c>
      <c r="F133" s="7"/>
      <c r="G133" s="7"/>
      <c r="H133" s="7"/>
      <c r="I133" s="8"/>
      <c r="J133" s="7"/>
      <c r="K133" s="7"/>
      <c r="L133" s="7"/>
      <c r="M133" s="7"/>
      <c r="N133" s="7"/>
      <c r="O133" s="7"/>
      <c r="P133" s="7"/>
      <c r="Q133" s="7"/>
      <c r="R133" s="7"/>
      <c r="S133" s="7"/>
      <c r="T133" s="7"/>
      <c r="U133" s="7"/>
      <c r="V133" s="7"/>
      <c r="W133" s="36"/>
      <c r="X133" s="39"/>
      <c r="Y133" s="39"/>
      <c r="Z133" s="39"/>
      <c r="AA133" s="13"/>
      <c r="AB133" s="13"/>
      <c r="AC133" s="13"/>
      <c r="AD133" s="13"/>
      <c r="AE133" s="9"/>
      <c r="AF133" s="9"/>
      <c r="AG133" s="8"/>
      <c r="AH133" s="8"/>
      <c r="AI133" s="7"/>
      <c r="AJ133" s="7" t="e">
        <f>VLOOKUP($AI133,Listas!$AB$1:$AC$10,2,FALSE)</f>
        <v>#N/A</v>
      </c>
      <c r="AK133" s="7"/>
      <c r="AL133" s="19"/>
      <c r="AM133" s="1"/>
      <c r="AN133" s="1"/>
      <c r="AO133" s="1"/>
      <c r="AP133" s="1"/>
      <c r="AQ133" s="1"/>
      <c r="AR133" s="1"/>
      <c r="AS133" s="1"/>
      <c r="AT133" s="1"/>
      <c r="AU133" s="1"/>
      <c r="AV133" s="1"/>
      <c r="AW133" s="1"/>
      <c r="AX133" s="1"/>
      <c r="AY133" s="1"/>
      <c r="AZ133" s="1"/>
      <c r="BA133" s="1"/>
      <c r="BB133" s="1"/>
      <c r="BC133" s="1"/>
    </row>
    <row r="134" spans="1:55" ht="15.75" customHeight="1">
      <c r="A134" s="1"/>
      <c r="B134" s="7"/>
      <c r="C134" s="24" t="e">
        <f>VLOOKUP($B134,Listas!$A$2:$B$5,2,FALSE)</f>
        <v>#N/A</v>
      </c>
      <c r="D134" s="7"/>
      <c r="E134" s="24" t="e">
        <f>VLOOKUP($D134,Listas!$E$2:$F$11,2,FALSE)</f>
        <v>#N/A</v>
      </c>
      <c r="F134" s="7"/>
      <c r="G134" s="7"/>
      <c r="H134" s="7"/>
      <c r="I134" s="8"/>
      <c r="J134" s="7"/>
      <c r="K134" s="7"/>
      <c r="L134" s="7"/>
      <c r="M134" s="7"/>
      <c r="N134" s="7"/>
      <c r="O134" s="7"/>
      <c r="P134" s="7"/>
      <c r="Q134" s="7"/>
      <c r="R134" s="7"/>
      <c r="S134" s="7"/>
      <c r="T134" s="7"/>
      <c r="U134" s="7"/>
      <c r="V134" s="7"/>
      <c r="W134" s="36"/>
      <c r="X134" s="39"/>
      <c r="Y134" s="39"/>
      <c r="Z134" s="39"/>
      <c r="AA134" s="13"/>
      <c r="AB134" s="13"/>
      <c r="AC134" s="13"/>
      <c r="AD134" s="13"/>
      <c r="AE134" s="9"/>
      <c r="AF134" s="9"/>
      <c r="AG134" s="8"/>
      <c r="AH134" s="8"/>
      <c r="AI134" s="7"/>
      <c r="AJ134" s="7" t="e">
        <f>VLOOKUP($AI134,Listas!$AB$1:$AC$10,2,FALSE)</f>
        <v>#N/A</v>
      </c>
      <c r="AK134" s="7"/>
      <c r="AL134" s="19"/>
      <c r="AM134" s="1"/>
      <c r="AN134" s="1"/>
      <c r="AO134" s="1"/>
      <c r="AP134" s="1"/>
      <c r="AQ134" s="1"/>
      <c r="AR134" s="1"/>
      <c r="AS134" s="1"/>
      <c r="AT134" s="1"/>
      <c r="AU134" s="1"/>
      <c r="AV134" s="1"/>
      <c r="AW134" s="1"/>
      <c r="AX134" s="1"/>
      <c r="AY134" s="1"/>
      <c r="AZ134" s="1"/>
      <c r="BA134" s="1"/>
      <c r="BB134" s="1"/>
      <c r="BC134" s="1"/>
    </row>
    <row r="135" spans="1:55" ht="15.75" customHeight="1">
      <c r="A135" s="1"/>
      <c r="B135" s="7"/>
      <c r="C135" s="24" t="e">
        <f>VLOOKUP($B135,Listas!$A$2:$B$5,2,FALSE)</f>
        <v>#N/A</v>
      </c>
      <c r="D135" s="7"/>
      <c r="E135" s="24" t="e">
        <f>VLOOKUP($D135,Listas!$E$2:$F$11,2,FALSE)</f>
        <v>#N/A</v>
      </c>
      <c r="F135" s="7"/>
      <c r="G135" s="7"/>
      <c r="H135" s="7"/>
      <c r="I135" s="8"/>
      <c r="J135" s="7"/>
      <c r="K135" s="7"/>
      <c r="L135" s="7"/>
      <c r="M135" s="7"/>
      <c r="N135" s="7"/>
      <c r="O135" s="7"/>
      <c r="P135" s="7"/>
      <c r="Q135" s="7"/>
      <c r="R135" s="7"/>
      <c r="S135" s="7"/>
      <c r="T135" s="7"/>
      <c r="U135" s="7"/>
      <c r="V135" s="7"/>
      <c r="W135" s="36"/>
      <c r="X135" s="39"/>
      <c r="Y135" s="39"/>
      <c r="Z135" s="39"/>
      <c r="AA135" s="13"/>
      <c r="AB135" s="13"/>
      <c r="AC135" s="13"/>
      <c r="AD135" s="13"/>
      <c r="AE135" s="9"/>
      <c r="AF135" s="9"/>
      <c r="AG135" s="8"/>
      <c r="AH135" s="8"/>
      <c r="AI135" s="7"/>
      <c r="AJ135" s="7" t="e">
        <f>VLOOKUP($AI135,Listas!$AB$1:$AC$10,2,FALSE)</f>
        <v>#N/A</v>
      </c>
      <c r="AK135" s="7"/>
      <c r="AL135" s="19"/>
      <c r="AM135" s="1"/>
      <c r="AN135" s="1"/>
      <c r="AO135" s="1"/>
      <c r="AP135" s="1"/>
      <c r="AQ135" s="1"/>
      <c r="AR135" s="1"/>
      <c r="AS135" s="1"/>
      <c r="AT135" s="1"/>
      <c r="AU135" s="1"/>
      <c r="AV135" s="1"/>
      <c r="AW135" s="1"/>
      <c r="AX135" s="1"/>
      <c r="AY135" s="1"/>
      <c r="AZ135" s="1"/>
      <c r="BA135" s="1"/>
      <c r="BB135" s="1"/>
      <c r="BC135" s="1"/>
    </row>
    <row r="136" spans="1:55" ht="15.75" customHeight="1">
      <c r="A136" s="1"/>
      <c r="B136" s="7"/>
      <c r="C136" s="24" t="e">
        <f>VLOOKUP($B136,Listas!$A$2:$B$5,2,FALSE)</f>
        <v>#N/A</v>
      </c>
      <c r="D136" s="7"/>
      <c r="E136" s="24" t="e">
        <f>VLOOKUP($D136,Listas!$E$2:$F$11,2,FALSE)</f>
        <v>#N/A</v>
      </c>
      <c r="F136" s="7"/>
      <c r="G136" s="7"/>
      <c r="H136" s="7"/>
      <c r="I136" s="8"/>
      <c r="J136" s="7"/>
      <c r="K136" s="7"/>
      <c r="L136" s="7"/>
      <c r="M136" s="7"/>
      <c r="N136" s="7"/>
      <c r="O136" s="7"/>
      <c r="P136" s="7"/>
      <c r="Q136" s="7"/>
      <c r="R136" s="7"/>
      <c r="S136" s="7"/>
      <c r="T136" s="7"/>
      <c r="U136" s="7"/>
      <c r="V136" s="7"/>
      <c r="W136" s="36"/>
      <c r="X136" s="39"/>
      <c r="Y136" s="39"/>
      <c r="Z136" s="39"/>
      <c r="AA136" s="13"/>
      <c r="AB136" s="13"/>
      <c r="AC136" s="13"/>
      <c r="AD136" s="13"/>
      <c r="AE136" s="9"/>
      <c r="AF136" s="9"/>
      <c r="AG136" s="8"/>
      <c r="AH136" s="8"/>
      <c r="AI136" s="7"/>
      <c r="AJ136" s="7" t="e">
        <f>VLOOKUP($AI136,Listas!$AB$1:$AC$10,2,FALSE)</f>
        <v>#N/A</v>
      </c>
      <c r="AK136" s="7"/>
      <c r="AL136" s="19"/>
      <c r="AM136" s="1"/>
      <c r="AN136" s="1"/>
      <c r="AO136" s="1"/>
      <c r="AP136" s="1"/>
      <c r="AQ136" s="1"/>
      <c r="AR136" s="1"/>
      <c r="AS136" s="1"/>
      <c r="AT136" s="1"/>
      <c r="AU136" s="1"/>
      <c r="AV136" s="1"/>
      <c r="AW136" s="1"/>
      <c r="AX136" s="1"/>
      <c r="AY136" s="1"/>
      <c r="AZ136" s="1"/>
      <c r="BA136" s="1"/>
      <c r="BB136" s="1"/>
      <c r="BC136" s="1"/>
    </row>
    <row r="137" spans="1:55" ht="15.75" customHeight="1">
      <c r="A137" s="1"/>
      <c r="B137" s="7"/>
      <c r="C137" s="24" t="e">
        <f>VLOOKUP($B137,Listas!$A$2:$B$5,2,FALSE)</f>
        <v>#N/A</v>
      </c>
      <c r="D137" s="7"/>
      <c r="E137" s="24" t="e">
        <f>VLOOKUP($D137,Listas!$E$2:$F$11,2,FALSE)</f>
        <v>#N/A</v>
      </c>
      <c r="F137" s="7"/>
      <c r="G137" s="7"/>
      <c r="H137" s="7"/>
      <c r="I137" s="8"/>
      <c r="J137" s="7"/>
      <c r="K137" s="7"/>
      <c r="L137" s="7"/>
      <c r="M137" s="7"/>
      <c r="N137" s="7"/>
      <c r="O137" s="7"/>
      <c r="P137" s="7"/>
      <c r="Q137" s="7"/>
      <c r="R137" s="7"/>
      <c r="S137" s="7"/>
      <c r="T137" s="7"/>
      <c r="U137" s="7"/>
      <c r="V137" s="7"/>
      <c r="W137" s="36"/>
      <c r="X137" s="39"/>
      <c r="Y137" s="39"/>
      <c r="Z137" s="39"/>
      <c r="AA137" s="13"/>
      <c r="AB137" s="13"/>
      <c r="AC137" s="13"/>
      <c r="AD137" s="13"/>
      <c r="AE137" s="9"/>
      <c r="AF137" s="9"/>
      <c r="AG137" s="8"/>
      <c r="AH137" s="8"/>
      <c r="AI137" s="7"/>
      <c r="AJ137" s="7" t="e">
        <f>VLOOKUP($AI137,Listas!$AB$1:$AC$10,2,FALSE)</f>
        <v>#N/A</v>
      </c>
      <c r="AK137" s="7"/>
      <c r="AL137" s="19"/>
      <c r="AM137" s="1"/>
      <c r="AN137" s="1"/>
      <c r="AO137" s="1"/>
      <c r="AP137" s="1"/>
      <c r="AQ137" s="1"/>
      <c r="AR137" s="1"/>
      <c r="AS137" s="1"/>
      <c r="AT137" s="1"/>
      <c r="AU137" s="1"/>
      <c r="AV137" s="1"/>
      <c r="AW137" s="1"/>
      <c r="AX137" s="1"/>
      <c r="AY137" s="1"/>
      <c r="AZ137" s="1"/>
      <c r="BA137" s="1"/>
      <c r="BB137" s="1"/>
      <c r="BC137" s="1"/>
    </row>
    <row r="138" spans="1:55" ht="15.75" customHeight="1">
      <c r="A138" s="1"/>
      <c r="B138" s="7"/>
      <c r="C138" s="24" t="e">
        <f>VLOOKUP($B138,Listas!$A$2:$B$5,2,FALSE)</f>
        <v>#N/A</v>
      </c>
      <c r="D138" s="7"/>
      <c r="E138" s="24" t="e">
        <f>VLOOKUP($D138,Listas!$E$2:$F$11,2,FALSE)</f>
        <v>#N/A</v>
      </c>
      <c r="F138" s="7"/>
      <c r="G138" s="7"/>
      <c r="H138" s="7"/>
      <c r="I138" s="8"/>
      <c r="J138" s="7"/>
      <c r="K138" s="7"/>
      <c r="L138" s="7"/>
      <c r="M138" s="7"/>
      <c r="N138" s="7"/>
      <c r="O138" s="7"/>
      <c r="P138" s="7"/>
      <c r="Q138" s="7"/>
      <c r="R138" s="7"/>
      <c r="S138" s="7"/>
      <c r="T138" s="7"/>
      <c r="U138" s="7"/>
      <c r="V138" s="7"/>
      <c r="W138" s="36"/>
      <c r="X138" s="39"/>
      <c r="Y138" s="39"/>
      <c r="Z138" s="39"/>
      <c r="AA138" s="13"/>
      <c r="AB138" s="13"/>
      <c r="AC138" s="13"/>
      <c r="AD138" s="13"/>
      <c r="AE138" s="9"/>
      <c r="AF138" s="9"/>
      <c r="AG138" s="8"/>
      <c r="AH138" s="8"/>
      <c r="AI138" s="7"/>
      <c r="AJ138" s="7" t="e">
        <f>VLOOKUP($AI138,Listas!$AB$1:$AC$10,2,FALSE)</f>
        <v>#N/A</v>
      </c>
      <c r="AK138" s="7"/>
      <c r="AL138" s="19"/>
      <c r="AM138" s="1"/>
      <c r="AN138" s="1"/>
      <c r="AO138" s="1"/>
      <c r="AP138" s="1"/>
      <c r="AQ138" s="1"/>
      <c r="AR138" s="1"/>
      <c r="AS138" s="1"/>
      <c r="AT138" s="1"/>
      <c r="AU138" s="1"/>
      <c r="AV138" s="1"/>
      <c r="AW138" s="1"/>
      <c r="AX138" s="1"/>
      <c r="AY138" s="1"/>
      <c r="AZ138" s="1"/>
      <c r="BA138" s="1"/>
      <c r="BB138" s="1"/>
      <c r="BC138" s="1"/>
    </row>
    <row r="139" spans="1:55" ht="15.75" customHeight="1">
      <c r="A139" s="1"/>
      <c r="B139" s="7"/>
      <c r="C139" s="24" t="e">
        <f>VLOOKUP($B139,Listas!$A$2:$B$5,2,FALSE)</f>
        <v>#N/A</v>
      </c>
      <c r="D139" s="7"/>
      <c r="E139" s="24" t="e">
        <f>VLOOKUP($D139,Listas!$E$2:$F$11,2,FALSE)</f>
        <v>#N/A</v>
      </c>
      <c r="F139" s="7"/>
      <c r="G139" s="7"/>
      <c r="H139" s="7"/>
      <c r="I139" s="8"/>
      <c r="J139" s="7"/>
      <c r="K139" s="7"/>
      <c r="L139" s="7"/>
      <c r="M139" s="7"/>
      <c r="N139" s="7"/>
      <c r="O139" s="7"/>
      <c r="P139" s="7"/>
      <c r="Q139" s="7"/>
      <c r="R139" s="7"/>
      <c r="S139" s="7"/>
      <c r="T139" s="7"/>
      <c r="U139" s="7"/>
      <c r="V139" s="7"/>
      <c r="W139" s="36"/>
      <c r="X139" s="39"/>
      <c r="Y139" s="39"/>
      <c r="Z139" s="39"/>
      <c r="AA139" s="13"/>
      <c r="AB139" s="13"/>
      <c r="AC139" s="13"/>
      <c r="AD139" s="13"/>
      <c r="AE139" s="9"/>
      <c r="AF139" s="9"/>
      <c r="AG139" s="8"/>
      <c r="AH139" s="8"/>
      <c r="AI139" s="7"/>
      <c r="AJ139" s="7" t="e">
        <f>VLOOKUP($AI139,Listas!$AB$1:$AC$10,2,FALSE)</f>
        <v>#N/A</v>
      </c>
      <c r="AK139" s="7"/>
      <c r="AL139" s="19"/>
      <c r="AM139" s="1"/>
      <c r="AN139" s="1"/>
      <c r="AO139" s="1"/>
      <c r="AP139" s="1"/>
      <c r="AQ139" s="1"/>
      <c r="AR139" s="1"/>
      <c r="AS139" s="1"/>
      <c r="AT139" s="1"/>
      <c r="AU139" s="1"/>
      <c r="AV139" s="1"/>
      <c r="AW139" s="1"/>
      <c r="AX139" s="1"/>
      <c r="AY139" s="1"/>
      <c r="AZ139" s="1"/>
      <c r="BA139" s="1"/>
      <c r="BB139" s="1"/>
      <c r="BC139" s="1"/>
    </row>
    <row r="140" spans="1:55" ht="15.75" customHeight="1">
      <c r="A140" s="1"/>
      <c r="B140" s="7"/>
      <c r="C140" s="24" t="e">
        <f>VLOOKUP($B140,Listas!$A$2:$B$5,2,FALSE)</f>
        <v>#N/A</v>
      </c>
      <c r="D140" s="7"/>
      <c r="E140" s="24" t="e">
        <f>VLOOKUP($D140,Listas!$E$2:$F$11,2,FALSE)</f>
        <v>#N/A</v>
      </c>
      <c r="F140" s="7"/>
      <c r="G140" s="7"/>
      <c r="H140" s="7"/>
      <c r="I140" s="8"/>
      <c r="J140" s="7"/>
      <c r="K140" s="7"/>
      <c r="L140" s="7"/>
      <c r="M140" s="7"/>
      <c r="N140" s="7"/>
      <c r="O140" s="7"/>
      <c r="P140" s="7"/>
      <c r="Q140" s="7"/>
      <c r="R140" s="7"/>
      <c r="S140" s="7"/>
      <c r="T140" s="7"/>
      <c r="U140" s="7"/>
      <c r="V140" s="7"/>
      <c r="W140" s="36"/>
      <c r="X140" s="39"/>
      <c r="Y140" s="39"/>
      <c r="Z140" s="39"/>
      <c r="AA140" s="13"/>
      <c r="AB140" s="13"/>
      <c r="AC140" s="13"/>
      <c r="AD140" s="13"/>
      <c r="AE140" s="9"/>
      <c r="AF140" s="9"/>
      <c r="AG140" s="8"/>
      <c r="AH140" s="8"/>
      <c r="AI140" s="7"/>
      <c r="AJ140" s="7" t="e">
        <f>VLOOKUP($AI140,Listas!$AB$1:$AC$10,2,FALSE)</f>
        <v>#N/A</v>
      </c>
      <c r="AK140" s="7"/>
      <c r="AL140" s="19"/>
      <c r="AM140" s="1"/>
      <c r="AN140" s="1"/>
      <c r="AO140" s="1"/>
      <c r="AP140" s="1"/>
      <c r="AQ140" s="1"/>
      <c r="AR140" s="1"/>
      <c r="AS140" s="1"/>
      <c r="AT140" s="1"/>
      <c r="AU140" s="1"/>
      <c r="AV140" s="1"/>
      <c r="AW140" s="1"/>
      <c r="AX140" s="1"/>
      <c r="AY140" s="1"/>
      <c r="AZ140" s="1"/>
      <c r="BA140" s="1"/>
      <c r="BB140" s="1"/>
      <c r="BC140" s="1"/>
    </row>
    <row r="141" spans="1:55" ht="15.75" customHeight="1">
      <c r="A141" s="1"/>
      <c r="B141" s="7"/>
      <c r="C141" s="24" t="e">
        <f>VLOOKUP($B141,Listas!$A$2:$B$5,2,FALSE)</f>
        <v>#N/A</v>
      </c>
      <c r="D141" s="7"/>
      <c r="E141" s="24" t="e">
        <f>VLOOKUP($D141,Listas!$E$2:$F$11,2,FALSE)</f>
        <v>#N/A</v>
      </c>
      <c r="F141" s="7"/>
      <c r="G141" s="7"/>
      <c r="H141" s="7"/>
      <c r="I141" s="8"/>
      <c r="J141" s="7"/>
      <c r="K141" s="7"/>
      <c r="L141" s="7"/>
      <c r="M141" s="7"/>
      <c r="N141" s="7"/>
      <c r="O141" s="7"/>
      <c r="P141" s="7"/>
      <c r="Q141" s="7"/>
      <c r="R141" s="7"/>
      <c r="S141" s="7"/>
      <c r="T141" s="7"/>
      <c r="U141" s="7"/>
      <c r="V141" s="7"/>
      <c r="W141" s="36"/>
      <c r="X141" s="39"/>
      <c r="Y141" s="39"/>
      <c r="Z141" s="39"/>
      <c r="AA141" s="13"/>
      <c r="AB141" s="13"/>
      <c r="AC141" s="13"/>
      <c r="AD141" s="13"/>
      <c r="AE141" s="9"/>
      <c r="AF141" s="9"/>
      <c r="AG141" s="8"/>
      <c r="AH141" s="8"/>
      <c r="AI141" s="7"/>
      <c r="AJ141" s="7" t="e">
        <f>VLOOKUP($AI141,Listas!$AB$1:$AC$10,2,FALSE)</f>
        <v>#N/A</v>
      </c>
      <c r="AK141" s="7"/>
      <c r="AL141" s="19"/>
      <c r="AM141" s="1"/>
      <c r="AN141" s="1"/>
      <c r="AO141" s="1"/>
      <c r="AP141" s="1"/>
      <c r="AQ141" s="1"/>
      <c r="AR141" s="1"/>
      <c r="AS141" s="1"/>
      <c r="AT141" s="1"/>
      <c r="AU141" s="1"/>
      <c r="AV141" s="1"/>
      <c r="AW141" s="1"/>
      <c r="AX141" s="1"/>
      <c r="AY141" s="1"/>
      <c r="AZ141" s="1"/>
      <c r="BA141" s="1"/>
      <c r="BB141" s="1"/>
      <c r="BC141" s="1"/>
    </row>
    <row r="142" spans="1:55" ht="15.75" customHeight="1">
      <c r="A142" s="1"/>
      <c r="B142" s="7"/>
      <c r="C142" s="24" t="e">
        <f>VLOOKUP($B142,Listas!$A$2:$B$5,2,FALSE)</f>
        <v>#N/A</v>
      </c>
      <c r="D142" s="7"/>
      <c r="E142" s="24" t="e">
        <f>VLOOKUP($D142,Listas!$E$2:$F$11,2,FALSE)</f>
        <v>#N/A</v>
      </c>
      <c r="F142" s="7"/>
      <c r="G142" s="7"/>
      <c r="H142" s="7"/>
      <c r="I142" s="8"/>
      <c r="J142" s="7"/>
      <c r="K142" s="7"/>
      <c r="L142" s="7"/>
      <c r="M142" s="7"/>
      <c r="N142" s="7"/>
      <c r="O142" s="7"/>
      <c r="P142" s="7"/>
      <c r="Q142" s="7"/>
      <c r="R142" s="7"/>
      <c r="S142" s="7"/>
      <c r="T142" s="7"/>
      <c r="U142" s="7"/>
      <c r="V142" s="7"/>
      <c r="W142" s="36"/>
      <c r="X142" s="36"/>
      <c r="Y142" s="36"/>
      <c r="Z142" s="39"/>
      <c r="AA142" s="7"/>
      <c r="AB142" s="8"/>
      <c r="AC142" s="7"/>
      <c r="AD142" s="7"/>
      <c r="AE142" s="9"/>
      <c r="AF142" s="9"/>
      <c r="AG142" s="8"/>
      <c r="AH142" s="7"/>
      <c r="AI142" s="7"/>
      <c r="AJ142" s="7" t="e">
        <f>VLOOKUP($AI142,Listas!$AB$1:$AC$10,2,FALSE)</f>
        <v>#N/A</v>
      </c>
      <c r="AK142" s="7"/>
      <c r="AL142" s="19"/>
      <c r="AM142" s="1"/>
      <c r="AN142" s="1"/>
      <c r="AO142" s="1"/>
      <c r="AP142" s="1"/>
      <c r="AQ142" s="1"/>
      <c r="AR142" s="1"/>
      <c r="AS142" s="1"/>
      <c r="AT142" s="1"/>
      <c r="AU142" s="1"/>
      <c r="AV142" s="1"/>
      <c r="AW142" s="1"/>
      <c r="AX142" s="1"/>
      <c r="AY142" s="1"/>
      <c r="AZ142" s="1"/>
      <c r="BA142" s="1"/>
      <c r="BB142" s="1"/>
      <c r="BC142" s="1"/>
    </row>
    <row r="143" spans="1:55" ht="15.75" customHeight="1">
      <c r="A143" s="1"/>
      <c r="B143" s="7"/>
      <c r="C143" s="24" t="e">
        <f>VLOOKUP($B143,Listas!$A$2:$B$5,2,FALSE)</f>
        <v>#N/A</v>
      </c>
      <c r="D143" s="7"/>
      <c r="E143" s="24" t="e">
        <f>VLOOKUP($D143,Listas!$E$2:$F$11,2,FALSE)</f>
        <v>#N/A</v>
      </c>
      <c r="F143" s="7"/>
      <c r="G143" s="7"/>
      <c r="H143" s="7"/>
      <c r="I143" s="8"/>
      <c r="J143" s="7"/>
      <c r="K143" s="7"/>
      <c r="L143" s="7"/>
      <c r="M143" s="7"/>
      <c r="N143" s="7"/>
      <c r="O143" s="7"/>
      <c r="P143" s="7"/>
      <c r="Q143" s="7"/>
      <c r="R143" s="7"/>
      <c r="S143" s="7"/>
      <c r="T143" s="7"/>
      <c r="U143" s="7"/>
      <c r="V143" s="7"/>
      <c r="W143" s="36"/>
      <c r="X143" s="39"/>
      <c r="Y143" s="39"/>
      <c r="Z143" s="39"/>
      <c r="AA143" s="13"/>
      <c r="AB143" s="13"/>
      <c r="AC143" s="13"/>
      <c r="AD143" s="13"/>
      <c r="AE143" s="9"/>
      <c r="AF143" s="9"/>
      <c r="AG143" s="8"/>
      <c r="AH143" s="8"/>
      <c r="AI143" s="7"/>
      <c r="AJ143" s="7" t="e">
        <f>VLOOKUP($AI143,Listas!$AB$1:$AC$10,2,FALSE)</f>
        <v>#N/A</v>
      </c>
      <c r="AK143" s="7"/>
      <c r="AL143" s="19"/>
      <c r="AM143" s="1"/>
      <c r="AN143" s="1"/>
      <c r="AO143" s="1"/>
      <c r="AP143" s="1"/>
      <c r="AQ143" s="1"/>
      <c r="AR143" s="1"/>
      <c r="AS143" s="1"/>
      <c r="AT143" s="1"/>
      <c r="AU143" s="1"/>
      <c r="AV143" s="1"/>
      <c r="AW143" s="1"/>
      <c r="AX143" s="1"/>
      <c r="AY143" s="1"/>
      <c r="AZ143" s="1"/>
      <c r="BA143" s="1"/>
      <c r="BB143" s="1"/>
      <c r="BC143" s="1"/>
    </row>
    <row r="144" spans="1:55" ht="15.75" customHeight="1">
      <c r="A144" s="1"/>
      <c r="B144" s="7"/>
      <c r="C144" s="24" t="e">
        <f>VLOOKUP($B144,Listas!$A$2:$B$5,2,FALSE)</f>
        <v>#N/A</v>
      </c>
      <c r="D144" s="7"/>
      <c r="E144" s="24" t="e">
        <f>VLOOKUP($D144,Listas!$E$2:$F$11,2,FALSE)</f>
        <v>#N/A</v>
      </c>
      <c r="F144" s="7"/>
      <c r="G144" s="7"/>
      <c r="H144" s="7"/>
      <c r="I144" s="8"/>
      <c r="J144" s="7"/>
      <c r="K144" s="7"/>
      <c r="L144" s="7"/>
      <c r="M144" s="7"/>
      <c r="N144" s="7"/>
      <c r="O144" s="7"/>
      <c r="P144" s="7"/>
      <c r="Q144" s="7"/>
      <c r="R144" s="7"/>
      <c r="S144" s="7"/>
      <c r="T144" s="7"/>
      <c r="U144" s="7"/>
      <c r="V144" s="7"/>
      <c r="W144" s="36"/>
      <c r="X144" s="39"/>
      <c r="Y144" s="39"/>
      <c r="Z144" s="39"/>
      <c r="AA144" s="13"/>
      <c r="AB144" s="13"/>
      <c r="AC144" s="13"/>
      <c r="AD144" s="13"/>
      <c r="AE144" s="9"/>
      <c r="AF144" s="9"/>
      <c r="AG144" s="8"/>
      <c r="AH144" s="8"/>
      <c r="AI144" s="7"/>
      <c r="AJ144" s="7" t="e">
        <f>VLOOKUP($AI144,Listas!$AB$1:$AC$10,2,FALSE)</f>
        <v>#N/A</v>
      </c>
      <c r="AK144" s="7"/>
      <c r="AL144" s="19"/>
      <c r="AM144" s="1"/>
      <c r="AN144" s="1"/>
      <c r="AO144" s="1"/>
      <c r="AP144" s="1"/>
      <c r="AQ144" s="1"/>
      <c r="AR144" s="1"/>
      <c r="AS144" s="1"/>
      <c r="AT144" s="1"/>
      <c r="AU144" s="1"/>
      <c r="AV144" s="1"/>
      <c r="AW144" s="1"/>
      <c r="AX144" s="1"/>
      <c r="AY144" s="1"/>
      <c r="AZ144" s="1"/>
      <c r="BA144" s="1"/>
      <c r="BB144" s="1"/>
      <c r="BC144" s="1"/>
    </row>
    <row r="145" spans="1:55" ht="15.75" customHeight="1">
      <c r="A145" s="1"/>
      <c r="B145" s="7"/>
      <c r="C145" s="24" t="e">
        <f>VLOOKUP($B145,Listas!$A$2:$B$5,2,FALSE)</f>
        <v>#N/A</v>
      </c>
      <c r="D145" s="7"/>
      <c r="E145" s="24" t="e">
        <f>VLOOKUP($D145,Listas!$E$2:$F$11,2,FALSE)</f>
        <v>#N/A</v>
      </c>
      <c r="F145" s="7"/>
      <c r="G145" s="7"/>
      <c r="H145" s="7"/>
      <c r="I145" s="8"/>
      <c r="J145" s="7"/>
      <c r="K145" s="7"/>
      <c r="L145" s="7"/>
      <c r="M145" s="7"/>
      <c r="N145" s="7"/>
      <c r="O145" s="7"/>
      <c r="P145" s="7"/>
      <c r="Q145" s="7"/>
      <c r="R145" s="7"/>
      <c r="S145" s="7"/>
      <c r="T145" s="7"/>
      <c r="U145" s="7"/>
      <c r="V145" s="7"/>
      <c r="W145" s="36"/>
      <c r="X145" s="37"/>
      <c r="Y145" s="37"/>
      <c r="Z145" s="36"/>
      <c r="AA145" s="7"/>
      <c r="AB145" s="7"/>
      <c r="AC145" s="7"/>
      <c r="AD145" s="7"/>
      <c r="AE145" s="11"/>
      <c r="AF145" s="11"/>
      <c r="AG145" s="8"/>
      <c r="AH145" s="8"/>
      <c r="AI145" s="7"/>
      <c r="AJ145" s="7" t="e">
        <f>VLOOKUP($AI145,Listas!$AB$1:$AC$10,2,FALSE)</f>
        <v>#N/A</v>
      </c>
      <c r="AK145" s="7"/>
      <c r="AL145" s="19"/>
      <c r="AM145" s="1"/>
      <c r="AN145" s="1"/>
      <c r="AO145" s="1"/>
      <c r="AP145" s="1"/>
      <c r="AQ145" s="1"/>
      <c r="AR145" s="1"/>
      <c r="AS145" s="1"/>
      <c r="AT145" s="1"/>
      <c r="AU145" s="1"/>
      <c r="AV145" s="1"/>
      <c r="AW145" s="1"/>
      <c r="AX145" s="1"/>
      <c r="AY145" s="1"/>
      <c r="AZ145" s="1"/>
      <c r="BA145" s="1"/>
      <c r="BB145" s="1"/>
      <c r="BC145" s="1"/>
    </row>
    <row r="146" spans="1:55" ht="15.75" customHeight="1">
      <c r="A146" s="1"/>
      <c r="B146" s="7"/>
      <c r="C146" s="24" t="e">
        <f>VLOOKUP($B146,Listas!$A$2:$B$5,2,FALSE)</f>
        <v>#N/A</v>
      </c>
      <c r="D146" s="7"/>
      <c r="E146" s="24" t="e">
        <f>VLOOKUP($D146,Listas!$E$2:$F$11,2,FALSE)</f>
        <v>#N/A</v>
      </c>
      <c r="F146" s="7"/>
      <c r="G146" s="7"/>
      <c r="H146" s="7"/>
      <c r="I146" s="8"/>
      <c r="J146" s="7"/>
      <c r="K146" s="7"/>
      <c r="L146" s="7"/>
      <c r="M146" s="7"/>
      <c r="N146" s="7"/>
      <c r="O146" s="7"/>
      <c r="P146" s="7"/>
      <c r="Q146" s="7"/>
      <c r="R146" s="7"/>
      <c r="S146" s="7"/>
      <c r="T146" s="7"/>
      <c r="U146" s="7"/>
      <c r="V146" s="7"/>
      <c r="W146" s="36"/>
      <c r="X146" s="37"/>
      <c r="Y146" s="37"/>
      <c r="Z146" s="36"/>
      <c r="AA146" s="7"/>
      <c r="AB146" s="7"/>
      <c r="AC146" s="7"/>
      <c r="AD146" s="7"/>
      <c r="AE146" s="11"/>
      <c r="AF146" s="11"/>
      <c r="AG146" s="8"/>
      <c r="AH146" s="8"/>
      <c r="AI146" s="7"/>
      <c r="AJ146" s="7" t="e">
        <f>VLOOKUP($AI146,Listas!$AB$1:$AC$10,2,FALSE)</f>
        <v>#N/A</v>
      </c>
      <c r="AK146" s="7"/>
      <c r="AL146" s="19"/>
      <c r="AM146" s="1"/>
      <c r="AN146" s="1"/>
      <c r="AO146" s="1"/>
      <c r="AP146" s="1"/>
      <c r="AQ146" s="1"/>
      <c r="AR146" s="1"/>
      <c r="AS146" s="1"/>
      <c r="AT146" s="1"/>
      <c r="AU146" s="1"/>
      <c r="AV146" s="1"/>
      <c r="AW146" s="1"/>
      <c r="AX146" s="1"/>
      <c r="AY146" s="1"/>
      <c r="AZ146" s="1"/>
      <c r="BA146" s="1"/>
      <c r="BB146" s="1"/>
      <c r="BC146" s="1"/>
    </row>
    <row r="147" spans="1:55" ht="15.75" customHeight="1">
      <c r="A147" s="1"/>
      <c r="B147" s="7"/>
      <c r="C147" s="24" t="e">
        <f>VLOOKUP($B147,Listas!$A$2:$B$5,2,FALSE)</f>
        <v>#N/A</v>
      </c>
      <c r="D147" s="7"/>
      <c r="E147" s="24" t="e">
        <f>VLOOKUP($D147,Listas!$E$2:$F$11,2,FALSE)</f>
        <v>#N/A</v>
      </c>
      <c r="F147" s="7"/>
      <c r="G147" s="7"/>
      <c r="H147" s="7"/>
      <c r="I147" s="8"/>
      <c r="J147" s="7"/>
      <c r="K147" s="7"/>
      <c r="L147" s="7"/>
      <c r="M147" s="7"/>
      <c r="N147" s="7"/>
      <c r="O147" s="7"/>
      <c r="P147" s="7"/>
      <c r="Q147" s="7"/>
      <c r="R147" s="7"/>
      <c r="S147" s="7"/>
      <c r="T147" s="7"/>
      <c r="U147" s="7"/>
      <c r="V147" s="7"/>
      <c r="W147" s="36"/>
      <c r="X147" s="37"/>
      <c r="Y147" s="37"/>
      <c r="Z147" s="36"/>
      <c r="AA147" s="7"/>
      <c r="AB147" s="7"/>
      <c r="AC147" s="7"/>
      <c r="AD147" s="7"/>
      <c r="AE147" s="11"/>
      <c r="AF147" s="11"/>
      <c r="AG147" s="8"/>
      <c r="AH147" s="8"/>
      <c r="AI147" s="7"/>
      <c r="AJ147" s="7" t="e">
        <f>VLOOKUP($AI147,Listas!$AB$1:$AC$10,2,FALSE)</f>
        <v>#N/A</v>
      </c>
      <c r="AK147" s="7"/>
      <c r="AL147" s="19"/>
      <c r="AM147" s="1"/>
      <c r="AN147" s="1"/>
      <c r="AO147" s="1"/>
      <c r="AP147" s="1"/>
      <c r="AQ147" s="1"/>
      <c r="AR147" s="1"/>
      <c r="AS147" s="1"/>
      <c r="AT147" s="1"/>
      <c r="AU147" s="1"/>
      <c r="AV147" s="1"/>
      <c r="AW147" s="1"/>
      <c r="AX147" s="1"/>
      <c r="AY147" s="1"/>
      <c r="AZ147" s="1"/>
      <c r="BA147" s="1"/>
      <c r="BB147" s="1"/>
      <c r="BC147" s="1"/>
    </row>
    <row r="148" spans="1:55" ht="15.75" customHeight="1">
      <c r="A148" s="1"/>
      <c r="B148" s="13"/>
      <c r="C148" s="24" t="e">
        <f>VLOOKUP($B148,Listas!$A$2:$B$5,2,FALSE)</f>
        <v>#N/A</v>
      </c>
      <c r="D148" s="13"/>
      <c r="E148" s="24" t="e">
        <f>VLOOKUP($D148,Listas!$E$2:$F$11,2,FALSE)</f>
        <v>#N/A</v>
      </c>
      <c r="F148" s="13"/>
      <c r="G148" s="13"/>
      <c r="H148" s="13"/>
      <c r="I148" s="80"/>
      <c r="J148" s="13"/>
      <c r="K148" s="13"/>
      <c r="L148" s="7"/>
      <c r="M148" s="13"/>
      <c r="N148" s="7"/>
      <c r="O148" s="13"/>
      <c r="P148" s="7"/>
      <c r="Q148" s="13"/>
      <c r="R148" s="7"/>
      <c r="S148" s="7"/>
      <c r="T148" s="7"/>
      <c r="U148" s="13"/>
      <c r="V148" s="7"/>
      <c r="W148" s="36"/>
      <c r="X148" s="37"/>
      <c r="Y148" s="37"/>
      <c r="Z148" s="36"/>
      <c r="AA148" s="13"/>
      <c r="AB148" s="13"/>
      <c r="AC148" s="12"/>
      <c r="AD148" s="7"/>
      <c r="AE148" s="11"/>
      <c r="AF148" s="11"/>
      <c r="AG148" s="8"/>
      <c r="AH148" s="13"/>
      <c r="AI148" s="7"/>
      <c r="AJ148" s="7" t="e">
        <f>VLOOKUP($AI148,Listas!$AB$1:$AC$10,2,FALSE)</f>
        <v>#N/A</v>
      </c>
      <c r="AK148" s="7"/>
      <c r="AL148" s="19"/>
      <c r="AM148" s="1"/>
      <c r="AN148" s="1"/>
      <c r="AO148" s="1"/>
      <c r="AP148" s="1"/>
      <c r="AQ148" s="1"/>
      <c r="AR148" s="1"/>
      <c r="AS148" s="1"/>
      <c r="AT148" s="1"/>
      <c r="AU148" s="1"/>
      <c r="AV148" s="1"/>
      <c r="AW148" s="1"/>
      <c r="AX148" s="1"/>
      <c r="AY148" s="1"/>
      <c r="AZ148" s="1"/>
      <c r="BA148" s="1"/>
      <c r="BB148" s="1"/>
      <c r="BC148" s="1"/>
    </row>
    <row r="149" spans="1:55" ht="15.75" customHeight="1">
      <c r="A149" s="1"/>
      <c r="B149" s="7"/>
      <c r="C149" s="24" t="e">
        <f>VLOOKUP($B149,Listas!$A$2:$B$5,2,FALSE)</f>
        <v>#N/A</v>
      </c>
      <c r="D149" s="7"/>
      <c r="E149" s="24" t="e">
        <f>VLOOKUP($D149,Listas!$E$2:$F$11,2,FALSE)</f>
        <v>#N/A</v>
      </c>
      <c r="F149" s="7"/>
      <c r="G149" s="7"/>
      <c r="H149" s="7"/>
      <c r="I149" s="8"/>
      <c r="J149" s="7"/>
      <c r="K149" s="7"/>
      <c r="L149" s="7"/>
      <c r="M149" s="7"/>
      <c r="N149" s="7"/>
      <c r="O149" s="7"/>
      <c r="P149" s="7"/>
      <c r="Q149" s="7"/>
      <c r="R149" s="7"/>
      <c r="S149" s="7"/>
      <c r="T149" s="7"/>
      <c r="U149" s="7"/>
      <c r="V149" s="7"/>
      <c r="W149" s="36"/>
      <c r="X149" s="37"/>
      <c r="Y149" s="37"/>
      <c r="Z149" s="36"/>
      <c r="AA149" s="7"/>
      <c r="AB149" s="7"/>
      <c r="AC149" s="7"/>
      <c r="AD149" s="7"/>
      <c r="AE149" s="11"/>
      <c r="AF149" s="11"/>
      <c r="AG149" s="8"/>
      <c r="AH149" s="8"/>
      <c r="AI149" s="7"/>
      <c r="AJ149" s="7" t="e">
        <f>VLOOKUP($AI149,Listas!$AB$1:$AC$10,2,FALSE)</f>
        <v>#N/A</v>
      </c>
      <c r="AK149" s="7"/>
      <c r="AL149" s="19"/>
      <c r="AM149" s="1"/>
      <c r="AN149" s="1"/>
      <c r="AO149" s="1"/>
      <c r="AP149" s="1"/>
      <c r="AQ149" s="1"/>
      <c r="AR149" s="1"/>
      <c r="AS149" s="1"/>
      <c r="AT149" s="1"/>
      <c r="AU149" s="1"/>
      <c r="AV149" s="1"/>
      <c r="AW149" s="1"/>
      <c r="AX149" s="1"/>
      <c r="AY149" s="1"/>
      <c r="AZ149" s="1"/>
      <c r="BA149" s="1"/>
      <c r="BB149" s="1"/>
      <c r="BC149" s="1"/>
    </row>
    <row r="150" spans="1:55" ht="15.75" customHeight="1">
      <c r="A150" s="1"/>
      <c r="B150" s="7"/>
      <c r="C150" s="24" t="e">
        <f>VLOOKUP($B150,Listas!$A$2:$B$5,2,FALSE)</f>
        <v>#N/A</v>
      </c>
      <c r="D150" s="7"/>
      <c r="E150" s="24" t="e">
        <f>VLOOKUP($D150,Listas!$E$2:$F$11,2,FALSE)</f>
        <v>#N/A</v>
      </c>
      <c r="F150" s="7"/>
      <c r="G150" s="7"/>
      <c r="H150" s="7"/>
      <c r="I150" s="8"/>
      <c r="J150" s="7"/>
      <c r="K150" s="7"/>
      <c r="L150" s="7"/>
      <c r="M150" s="7"/>
      <c r="N150" s="7"/>
      <c r="O150" s="7"/>
      <c r="P150" s="7"/>
      <c r="Q150" s="7"/>
      <c r="R150" s="7"/>
      <c r="S150" s="7"/>
      <c r="T150" s="7"/>
      <c r="U150" s="7"/>
      <c r="V150" s="7"/>
      <c r="W150" s="36"/>
      <c r="X150" s="37"/>
      <c r="Y150" s="37"/>
      <c r="Z150" s="36"/>
      <c r="AA150" s="7"/>
      <c r="AB150" s="7"/>
      <c r="AC150" s="7"/>
      <c r="AD150" s="7"/>
      <c r="AE150" s="11"/>
      <c r="AF150" s="11"/>
      <c r="AG150" s="8"/>
      <c r="AH150" s="8"/>
      <c r="AI150" s="7"/>
      <c r="AJ150" s="7" t="e">
        <f>VLOOKUP($AI150,Listas!$AB$1:$AC$10,2,FALSE)</f>
        <v>#N/A</v>
      </c>
      <c r="AK150" s="7"/>
      <c r="AL150" s="19"/>
      <c r="AM150" s="1"/>
      <c r="AN150" s="1"/>
      <c r="AO150" s="1"/>
      <c r="AP150" s="1"/>
      <c r="AQ150" s="1"/>
      <c r="AR150" s="1"/>
      <c r="AS150" s="1"/>
      <c r="AT150" s="1"/>
      <c r="AU150" s="1"/>
      <c r="AV150" s="1"/>
      <c r="AW150" s="1"/>
      <c r="AX150" s="1"/>
      <c r="AY150" s="1"/>
      <c r="AZ150" s="1"/>
      <c r="BA150" s="1"/>
      <c r="BB150" s="1"/>
      <c r="BC150" s="1"/>
    </row>
    <row r="151" spans="1:55" ht="15.75" customHeight="1">
      <c r="A151" s="1"/>
      <c r="B151" s="7"/>
      <c r="C151" s="24" t="e">
        <f>VLOOKUP($B151,Listas!$A$2:$B$5,2,FALSE)</f>
        <v>#N/A</v>
      </c>
      <c r="D151" s="7"/>
      <c r="E151" s="24" t="e">
        <f>VLOOKUP($D151,Listas!$E$2:$F$11,2,FALSE)</f>
        <v>#N/A</v>
      </c>
      <c r="F151" s="7"/>
      <c r="G151" s="7"/>
      <c r="H151" s="7"/>
      <c r="I151" s="8"/>
      <c r="J151" s="7"/>
      <c r="K151" s="7"/>
      <c r="L151" s="7"/>
      <c r="M151" s="7"/>
      <c r="N151" s="7"/>
      <c r="O151" s="7"/>
      <c r="P151" s="7"/>
      <c r="Q151" s="7"/>
      <c r="R151" s="7"/>
      <c r="S151" s="7"/>
      <c r="T151" s="7"/>
      <c r="U151" s="7"/>
      <c r="V151" s="7"/>
      <c r="W151" s="36"/>
      <c r="X151" s="37"/>
      <c r="Y151" s="37"/>
      <c r="Z151" s="36"/>
      <c r="AA151" s="7"/>
      <c r="AB151" s="7"/>
      <c r="AC151" s="7"/>
      <c r="AD151" s="7"/>
      <c r="AE151" s="11"/>
      <c r="AF151" s="11"/>
      <c r="AG151" s="8"/>
      <c r="AH151" s="8"/>
      <c r="AI151" s="7"/>
      <c r="AJ151" s="7" t="e">
        <f>VLOOKUP($AI151,Listas!$AB$1:$AC$10,2,FALSE)</f>
        <v>#N/A</v>
      </c>
      <c r="AK151" s="7"/>
      <c r="AL151" s="19"/>
      <c r="AM151" s="1"/>
      <c r="AN151" s="1"/>
      <c r="AO151" s="1"/>
      <c r="AP151" s="1"/>
      <c r="AQ151" s="1"/>
      <c r="AR151" s="1"/>
      <c r="AS151" s="1"/>
      <c r="AT151" s="1"/>
      <c r="AU151" s="1"/>
      <c r="AV151" s="1"/>
      <c r="AW151" s="1"/>
      <c r="AX151" s="1"/>
      <c r="AY151" s="1"/>
      <c r="AZ151" s="1"/>
      <c r="BA151" s="1"/>
      <c r="BB151" s="1"/>
      <c r="BC151" s="1"/>
    </row>
    <row r="152" spans="1:55" ht="15.75" customHeight="1">
      <c r="A152" s="1"/>
      <c r="B152" s="7"/>
      <c r="C152" s="24" t="e">
        <f>VLOOKUP($B152,Listas!$A$2:$B$5,2,FALSE)</f>
        <v>#N/A</v>
      </c>
      <c r="D152" s="7"/>
      <c r="E152" s="24" t="e">
        <f>VLOOKUP($D152,Listas!$E$2:$F$11,2,FALSE)</f>
        <v>#N/A</v>
      </c>
      <c r="F152" s="7"/>
      <c r="G152" s="7"/>
      <c r="H152" s="7"/>
      <c r="I152" s="8"/>
      <c r="J152" s="7"/>
      <c r="K152" s="7"/>
      <c r="L152" s="7"/>
      <c r="M152" s="7"/>
      <c r="N152" s="7"/>
      <c r="O152" s="7"/>
      <c r="P152" s="7"/>
      <c r="Q152" s="7"/>
      <c r="R152" s="7"/>
      <c r="S152" s="7"/>
      <c r="T152" s="7"/>
      <c r="U152" s="7"/>
      <c r="V152" s="7"/>
      <c r="W152" s="36"/>
      <c r="X152" s="37"/>
      <c r="Y152" s="37"/>
      <c r="Z152" s="36"/>
      <c r="AA152" s="7"/>
      <c r="AB152" s="7"/>
      <c r="AC152" s="7"/>
      <c r="AD152" s="7"/>
      <c r="AE152" s="11"/>
      <c r="AF152" s="11"/>
      <c r="AG152" s="8"/>
      <c r="AH152" s="8"/>
      <c r="AI152" s="7"/>
      <c r="AJ152" s="7" t="e">
        <f>VLOOKUP($AI152,Listas!$AB$1:$AC$10,2,FALSE)</f>
        <v>#N/A</v>
      </c>
      <c r="AK152" s="7"/>
      <c r="AL152" s="19"/>
      <c r="AM152" s="1"/>
      <c r="AN152" s="1"/>
      <c r="AO152" s="1"/>
      <c r="AP152" s="1"/>
      <c r="AQ152" s="1"/>
      <c r="AR152" s="1"/>
      <c r="AS152" s="1"/>
      <c r="AT152" s="1"/>
      <c r="AU152" s="1"/>
      <c r="AV152" s="1"/>
      <c r="AW152" s="1"/>
      <c r="AX152" s="1"/>
      <c r="AY152" s="1"/>
      <c r="AZ152" s="1"/>
      <c r="BA152" s="1"/>
      <c r="BB152" s="1"/>
      <c r="BC152" s="1"/>
    </row>
    <row r="153" spans="1:55" ht="15.75" customHeight="1">
      <c r="A153" s="1"/>
      <c r="B153" s="7"/>
      <c r="C153" s="24" t="e">
        <f>VLOOKUP($B153,Listas!$A$2:$B$5,2,FALSE)</f>
        <v>#N/A</v>
      </c>
      <c r="D153" s="7"/>
      <c r="E153" s="24" t="e">
        <f>VLOOKUP($D153,Listas!$E$2:$F$11,2,FALSE)</f>
        <v>#N/A</v>
      </c>
      <c r="F153" s="7"/>
      <c r="G153" s="7"/>
      <c r="H153" s="7"/>
      <c r="I153" s="8"/>
      <c r="J153" s="7"/>
      <c r="K153" s="7"/>
      <c r="L153" s="7"/>
      <c r="M153" s="7"/>
      <c r="N153" s="7"/>
      <c r="O153" s="7"/>
      <c r="P153" s="7"/>
      <c r="Q153" s="7"/>
      <c r="R153" s="7"/>
      <c r="S153" s="7"/>
      <c r="T153" s="7"/>
      <c r="U153" s="7"/>
      <c r="V153" s="7"/>
      <c r="W153" s="36"/>
      <c r="X153" s="37"/>
      <c r="Y153" s="37"/>
      <c r="Z153" s="36"/>
      <c r="AA153" s="7"/>
      <c r="AB153" s="7"/>
      <c r="AC153" s="7"/>
      <c r="AD153" s="7"/>
      <c r="AE153" s="11"/>
      <c r="AF153" s="11"/>
      <c r="AG153" s="8"/>
      <c r="AH153" s="8"/>
      <c r="AI153" s="7"/>
      <c r="AJ153" s="7" t="e">
        <f>VLOOKUP($AI153,Listas!$AB$1:$AC$10,2,FALSE)</f>
        <v>#N/A</v>
      </c>
      <c r="AK153" s="7"/>
      <c r="AL153" s="19"/>
      <c r="AM153" s="1"/>
      <c r="AN153" s="1"/>
      <c r="AO153" s="1"/>
      <c r="AP153" s="1"/>
      <c r="AQ153" s="1"/>
      <c r="AR153" s="1"/>
      <c r="AS153" s="1"/>
      <c r="AT153" s="1"/>
      <c r="AU153" s="1"/>
      <c r="AV153" s="1"/>
      <c r="AW153" s="1"/>
      <c r="AX153" s="1"/>
      <c r="AY153" s="1"/>
      <c r="AZ153" s="1"/>
      <c r="BA153" s="1"/>
      <c r="BB153" s="1"/>
      <c r="BC153" s="1"/>
    </row>
    <row r="154" spans="1:55" ht="15.75" customHeight="1">
      <c r="A154" s="1"/>
      <c r="B154" s="7"/>
      <c r="C154" s="24" t="e">
        <f>VLOOKUP($B154,Listas!$A$2:$B$5,2,FALSE)</f>
        <v>#N/A</v>
      </c>
      <c r="D154" s="7"/>
      <c r="E154" s="24" t="e">
        <f>VLOOKUP($D154,Listas!$E$2:$F$11,2,FALSE)</f>
        <v>#N/A</v>
      </c>
      <c r="F154" s="7"/>
      <c r="G154" s="7"/>
      <c r="H154" s="7"/>
      <c r="I154" s="8"/>
      <c r="J154" s="7"/>
      <c r="K154" s="7"/>
      <c r="L154" s="7"/>
      <c r="M154" s="7"/>
      <c r="N154" s="7"/>
      <c r="O154" s="7"/>
      <c r="P154" s="7"/>
      <c r="Q154" s="7"/>
      <c r="R154" s="7"/>
      <c r="S154" s="7"/>
      <c r="T154" s="7"/>
      <c r="U154" s="7"/>
      <c r="V154" s="7"/>
      <c r="W154" s="36"/>
      <c r="X154" s="37"/>
      <c r="Y154" s="37"/>
      <c r="Z154" s="36"/>
      <c r="AA154" s="7"/>
      <c r="AB154" s="7"/>
      <c r="AC154" s="7"/>
      <c r="AD154" s="7"/>
      <c r="AE154" s="11"/>
      <c r="AF154" s="11"/>
      <c r="AG154" s="8"/>
      <c r="AH154" s="8"/>
      <c r="AI154" s="7"/>
      <c r="AJ154" s="7" t="e">
        <f>VLOOKUP($AI154,Listas!$AB$1:$AC$10,2,FALSE)</f>
        <v>#N/A</v>
      </c>
      <c r="AK154" s="7"/>
      <c r="AL154" s="19"/>
      <c r="AM154" s="1"/>
      <c r="AN154" s="1"/>
      <c r="AO154" s="1"/>
      <c r="AP154" s="1"/>
      <c r="AQ154" s="1"/>
      <c r="AR154" s="1"/>
      <c r="AS154" s="1"/>
      <c r="AT154" s="1"/>
      <c r="AU154" s="1"/>
      <c r="AV154" s="1"/>
      <c r="AW154" s="1"/>
      <c r="AX154" s="1"/>
      <c r="AY154" s="1"/>
      <c r="AZ154" s="1"/>
      <c r="BA154" s="1"/>
      <c r="BB154" s="1"/>
      <c r="BC154" s="1"/>
    </row>
    <row r="155" spans="1:55" ht="15.75" customHeight="1">
      <c r="A155" s="1"/>
      <c r="B155" s="13"/>
      <c r="C155" s="24" t="e">
        <f>VLOOKUP($B155,Listas!$A$2:$B$5,2,FALSE)</f>
        <v>#N/A</v>
      </c>
      <c r="D155" s="13"/>
      <c r="E155" s="24" t="e">
        <f>VLOOKUP($D155,Listas!$E$2:$F$11,2,FALSE)</f>
        <v>#N/A</v>
      </c>
      <c r="F155" s="13"/>
      <c r="G155" s="13"/>
      <c r="H155" s="13"/>
      <c r="I155" s="80"/>
      <c r="J155" s="13"/>
      <c r="K155" s="13"/>
      <c r="L155" s="7"/>
      <c r="M155" s="13"/>
      <c r="N155" s="7"/>
      <c r="O155" s="13"/>
      <c r="P155" s="7"/>
      <c r="Q155" s="13"/>
      <c r="R155" s="7"/>
      <c r="S155" s="7"/>
      <c r="T155" s="7"/>
      <c r="U155" s="13"/>
      <c r="V155" s="7"/>
      <c r="W155" s="36"/>
      <c r="X155" s="37"/>
      <c r="Y155" s="37"/>
      <c r="Z155" s="36"/>
      <c r="AA155" s="13"/>
      <c r="AB155" s="13"/>
      <c r="AC155" s="12"/>
      <c r="AD155" s="7"/>
      <c r="AE155" s="11"/>
      <c r="AF155" s="11"/>
      <c r="AG155" s="8"/>
      <c r="AH155" s="13"/>
      <c r="AI155" s="7"/>
      <c r="AJ155" s="7" t="e">
        <f>VLOOKUP($AI155,Listas!$AB$1:$AC$10,2,FALSE)</f>
        <v>#N/A</v>
      </c>
      <c r="AK155" s="7"/>
      <c r="AL155" s="19"/>
      <c r="AM155" s="1"/>
      <c r="AN155" s="1"/>
      <c r="AO155" s="1"/>
      <c r="AP155" s="1"/>
      <c r="AQ155" s="1"/>
      <c r="AR155" s="1"/>
      <c r="AS155" s="1"/>
      <c r="AT155" s="1"/>
      <c r="AU155" s="1"/>
      <c r="AV155" s="1"/>
      <c r="AW155" s="1"/>
      <c r="AX155" s="1"/>
      <c r="AY155" s="1"/>
      <c r="AZ155" s="1"/>
      <c r="BA155" s="1"/>
      <c r="BB155" s="1"/>
      <c r="BC155" s="1"/>
    </row>
    <row r="156" spans="1:55" ht="15.75" customHeight="1">
      <c r="A156" s="1"/>
      <c r="B156" s="7"/>
      <c r="C156" s="24" t="e">
        <f>VLOOKUP($B156,Listas!$A$2:$B$5,2,FALSE)</f>
        <v>#N/A</v>
      </c>
      <c r="D156" s="7"/>
      <c r="E156" s="24" t="e">
        <f>VLOOKUP($D156,Listas!$E$2:$F$11,2,FALSE)</f>
        <v>#N/A</v>
      </c>
      <c r="F156" s="7"/>
      <c r="G156" s="7"/>
      <c r="H156" s="7"/>
      <c r="I156" s="8"/>
      <c r="J156" s="7"/>
      <c r="K156" s="7"/>
      <c r="L156" s="7"/>
      <c r="M156" s="7"/>
      <c r="N156" s="7"/>
      <c r="O156" s="7"/>
      <c r="P156" s="7"/>
      <c r="Q156" s="7"/>
      <c r="R156" s="7"/>
      <c r="S156" s="7"/>
      <c r="T156" s="7"/>
      <c r="U156" s="7"/>
      <c r="V156" s="7"/>
      <c r="W156" s="36"/>
      <c r="X156" s="37"/>
      <c r="Y156" s="37"/>
      <c r="Z156" s="36"/>
      <c r="AA156" s="7"/>
      <c r="AB156" s="7"/>
      <c r="AC156" s="7"/>
      <c r="AD156" s="7"/>
      <c r="AE156" s="11"/>
      <c r="AF156" s="11"/>
      <c r="AG156" s="8"/>
      <c r="AH156" s="8"/>
      <c r="AI156" s="7"/>
      <c r="AJ156" s="7" t="e">
        <f>VLOOKUP($AI156,Listas!$AB$1:$AC$10,2,FALSE)</f>
        <v>#N/A</v>
      </c>
      <c r="AK156" s="7"/>
      <c r="AL156" s="19"/>
      <c r="AM156" s="1"/>
      <c r="AN156" s="1"/>
      <c r="AO156" s="1"/>
      <c r="AP156" s="1"/>
      <c r="AQ156" s="1"/>
      <c r="AR156" s="1"/>
      <c r="AS156" s="1"/>
      <c r="AT156" s="1"/>
      <c r="AU156" s="1"/>
      <c r="AV156" s="1"/>
      <c r="AW156" s="1"/>
      <c r="AX156" s="1"/>
      <c r="AY156" s="1"/>
      <c r="AZ156" s="1"/>
      <c r="BA156" s="1"/>
      <c r="BB156" s="1"/>
      <c r="BC156" s="1"/>
    </row>
    <row r="157" spans="1:55" ht="15.75" customHeight="1">
      <c r="A157" s="1"/>
      <c r="B157" s="7"/>
      <c r="C157" s="24" t="e">
        <f>VLOOKUP($B157,Listas!$A$2:$B$5,2,FALSE)</f>
        <v>#N/A</v>
      </c>
      <c r="D157" s="7"/>
      <c r="E157" s="24" t="e">
        <f>VLOOKUP($D157,Listas!$E$2:$F$11,2,FALSE)</f>
        <v>#N/A</v>
      </c>
      <c r="F157" s="7"/>
      <c r="G157" s="7"/>
      <c r="H157" s="7"/>
      <c r="I157" s="8"/>
      <c r="J157" s="7"/>
      <c r="K157" s="7"/>
      <c r="L157" s="7"/>
      <c r="M157" s="7"/>
      <c r="N157" s="7"/>
      <c r="O157" s="7"/>
      <c r="P157" s="7"/>
      <c r="Q157" s="7"/>
      <c r="R157" s="7"/>
      <c r="S157" s="7"/>
      <c r="T157" s="7"/>
      <c r="U157" s="7"/>
      <c r="V157" s="7"/>
      <c r="W157" s="36"/>
      <c r="X157" s="13"/>
      <c r="Y157" s="13"/>
      <c r="Z157" s="13"/>
      <c r="AA157" s="13"/>
      <c r="AB157" s="13"/>
      <c r="AC157" s="13"/>
      <c r="AD157" s="13"/>
      <c r="AE157" s="9"/>
      <c r="AF157" s="9"/>
      <c r="AG157" s="8"/>
      <c r="AH157" s="8"/>
      <c r="AI157" s="7"/>
      <c r="AJ157" s="7" t="e">
        <f>VLOOKUP($AI157,Listas!$AB$1:$AC$10,2,FALSE)</f>
        <v>#N/A</v>
      </c>
      <c r="AK157" s="7"/>
      <c r="AL157" s="19"/>
      <c r="AM157" s="1"/>
      <c r="AN157" s="1"/>
      <c r="AO157" s="1"/>
      <c r="AP157" s="1"/>
      <c r="AQ157" s="1"/>
      <c r="AR157" s="1"/>
      <c r="AS157" s="1"/>
      <c r="AT157" s="1"/>
      <c r="AU157" s="1"/>
      <c r="AV157" s="1"/>
      <c r="AW157" s="1"/>
      <c r="AX157" s="1"/>
      <c r="AY157" s="1"/>
      <c r="AZ157" s="1"/>
      <c r="BA157" s="1"/>
      <c r="BB157" s="1"/>
      <c r="BC157" s="1"/>
    </row>
    <row r="158" spans="1:55" ht="15.75" customHeight="1">
      <c r="A158" s="1"/>
      <c r="B158" s="7"/>
      <c r="C158" s="24" t="e">
        <f>VLOOKUP($B158,Listas!$A$2:$B$5,2,FALSE)</f>
        <v>#N/A</v>
      </c>
      <c r="D158" s="7"/>
      <c r="E158" s="24" t="e">
        <f>VLOOKUP($D158,Listas!$E$2:$F$11,2,FALSE)</f>
        <v>#N/A</v>
      </c>
      <c r="F158" s="7"/>
      <c r="G158" s="7"/>
      <c r="H158" s="7"/>
      <c r="I158" s="8"/>
      <c r="J158" s="7"/>
      <c r="K158" s="7"/>
      <c r="L158" s="7"/>
      <c r="M158" s="7"/>
      <c r="N158" s="7"/>
      <c r="O158" s="7"/>
      <c r="P158" s="7"/>
      <c r="Q158" s="7"/>
      <c r="R158" s="7"/>
      <c r="S158" s="7"/>
      <c r="T158" s="7"/>
      <c r="U158" s="7"/>
      <c r="V158" s="7"/>
      <c r="W158" s="36"/>
      <c r="X158" s="13"/>
      <c r="Y158" s="13"/>
      <c r="Z158" s="13"/>
      <c r="AA158" s="13"/>
      <c r="AB158" s="13"/>
      <c r="AC158" s="13"/>
      <c r="AD158" s="13"/>
      <c r="AE158" s="9"/>
      <c r="AF158" s="9"/>
      <c r="AG158" s="8"/>
      <c r="AH158" s="8"/>
      <c r="AI158" s="7"/>
      <c r="AJ158" s="7" t="e">
        <f>VLOOKUP($AI158,Listas!$AB$1:$AC$10,2,FALSE)</f>
        <v>#N/A</v>
      </c>
      <c r="AK158" s="7"/>
      <c r="AL158" s="19"/>
      <c r="AM158" s="1"/>
      <c r="AN158" s="1"/>
      <c r="AO158" s="1"/>
      <c r="AP158" s="1"/>
      <c r="AQ158" s="1"/>
      <c r="AR158" s="1"/>
      <c r="AS158" s="1"/>
      <c r="AT158" s="1"/>
      <c r="AU158" s="1"/>
      <c r="AV158" s="1"/>
      <c r="AW158" s="1"/>
      <c r="AX158" s="1"/>
      <c r="AY158" s="1"/>
      <c r="AZ158" s="1"/>
      <c r="BA158" s="1"/>
      <c r="BB158" s="1"/>
      <c r="BC158" s="1"/>
    </row>
    <row r="159" spans="1:55" ht="15.75" customHeight="1">
      <c r="A159" s="1"/>
      <c r="B159" s="7"/>
      <c r="C159" s="24" t="e">
        <f>VLOOKUP($B159,Listas!$A$2:$B$5,2,FALSE)</f>
        <v>#N/A</v>
      </c>
      <c r="D159" s="7"/>
      <c r="E159" s="24" t="e">
        <f>VLOOKUP($D159,Listas!$E$2:$F$11,2,FALSE)</f>
        <v>#N/A</v>
      </c>
      <c r="F159" s="7"/>
      <c r="G159" s="7"/>
      <c r="H159" s="7"/>
      <c r="I159" s="8"/>
      <c r="J159" s="7"/>
      <c r="K159" s="7"/>
      <c r="L159" s="7"/>
      <c r="M159" s="7"/>
      <c r="N159" s="7"/>
      <c r="O159" s="7"/>
      <c r="P159" s="7"/>
      <c r="Q159" s="7"/>
      <c r="R159" s="7"/>
      <c r="S159" s="7"/>
      <c r="T159" s="7"/>
      <c r="U159" s="7"/>
      <c r="V159" s="7"/>
      <c r="W159" s="36"/>
      <c r="X159" s="13"/>
      <c r="Y159" s="13"/>
      <c r="Z159" s="13"/>
      <c r="AA159" s="13"/>
      <c r="AB159" s="13"/>
      <c r="AC159" s="13"/>
      <c r="AD159" s="13"/>
      <c r="AE159" s="9"/>
      <c r="AF159" s="9"/>
      <c r="AG159" s="8"/>
      <c r="AH159" s="15"/>
      <c r="AI159" s="7"/>
      <c r="AJ159" s="7" t="e">
        <f>VLOOKUP($AI159,Listas!$AB$1:$AC$10,2,FALSE)</f>
        <v>#N/A</v>
      </c>
      <c r="AK159" s="7"/>
      <c r="AL159" s="19"/>
      <c r="AM159" s="1"/>
      <c r="AN159" s="1"/>
      <c r="AO159" s="1"/>
      <c r="AP159" s="1"/>
      <c r="AQ159" s="1"/>
      <c r="AR159" s="1"/>
      <c r="AS159" s="1"/>
      <c r="AT159" s="1"/>
      <c r="AU159" s="1"/>
      <c r="AV159" s="1"/>
      <c r="AW159" s="1"/>
      <c r="AX159" s="1"/>
      <c r="AY159" s="1"/>
      <c r="AZ159" s="1"/>
      <c r="BA159" s="1"/>
      <c r="BB159" s="1"/>
      <c r="BC159" s="1"/>
    </row>
    <row r="160" spans="1:55" ht="15.75" customHeight="1">
      <c r="A160" s="1"/>
      <c r="B160" s="7"/>
      <c r="C160" s="24" t="e">
        <f>VLOOKUP($B160,Listas!$A$2:$B$5,2,FALSE)</f>
        <v>#N/A</v>
      </c>
      <c r="D160" s="7"/>
      <c r="E160" s="24" t="e">
        <f>VLOOKUP($D160,Listas!$E$2:$F$11,2,FALSE)</f>
        <v>#N/A</v>
      </c>
      <c r="F160" s="7"/>
      <c r="G160" s="7"/>
      <c r="H160" s="7"/>
      <c r="I160" s="8"/>
      <c r="J160" s="7"/>
      <c r="K160" s="7"/>
      <c r="L160" s="7"/>
      <c r="M160" s="7"/>
      <c r="N160" s="7"/>
      <c r="O160" s="7"/>
      <c r="P160" s="7"/>
      <c r="Q160" s="7"/>
      <c r="R160" s="7"/>
      <c r="S160" s="7"/>
      <c r="T160" s="7"/>
      <c r="U160" s="7"/>
      <c r="V160" s="7"/>
      <c r="W160" s="36"/>
      <c r="X160" s="13"/>
      <c r="Y160" s="13"/>
      <c r="Z160" s="13"/>
      <c r="AA160" s="13"/>
      <c r="AB160" s="13"/>
      <c r="AC160" s="13"/>
      <c r="AD160" s="13"/>
      <c r="AE160" s="9"/>
      <c r="AF160" s="9"/>
      <c r="AG160" s="8"/>
      <c r="AH160" s="15"/>
      <c r="AI160" s="7"/>
      <c r="AJ160" s="7" t="e">
        <f>VLOOKUP($AI160,Listas!$AB$1:$AC$10,2,FALSE)</f>
        <v>#N/A</v>
      </c>
      <c r="AK160" s="7"/>
      <c r="AL160" s="19"/>
      <c r="AM160" s="1"/>
      <c r="AN160" s="1"/>
      <c r="AO160" s="1"/>
      <c r="AP160" s="1"/>
      <c r="AQ160" s="1"/>
      <c r="AR160" s="1"/>
      <c r="AS160" s="1"/>
      <c r="AT160" s="1"/>
      <c r="AU160" s="1"/>
      <c r="AV160" s="1"/>
      <c r="AW160" s="1"/>
      <c r="AX160" s="1"/>
      <c r="AY160" s="1"/>
      <c r="AZ160" s="1"/>
      <c r="BA160" s="1"/>
      <c r="BB160" s="1"/>
      <c r="BC160" s="1"/>
    </row>
    <row r="161" spans="1:55" ht="15.75" customHeight="1">
      <c r="A161" s="1"/>
      <c r="B161" s="7"/>
      <c r="C161" s="24" t="e">
        <f>VLOOKUP($B161,Listas!$A$2:$B$5,2,FALSE)</f>
        <v>#N/A</v>
      </c>
      <c r="D161" s="7"/>
      <c r="E161" s="24" t="e">
        <f>VLOOKUP($D161,Listas!$E$2:$F$11,2,FALSE)</f>
        <v>#N/A</v>
      </c>
      <c r="F161" s="7"/>
      <c r="G161" s="7"/>
      <c r="H161" s="7"/>
      <c r="I161" s="8"/>
      <c r="J161" s="7"/>
      <c r="K161" s="7"/>
      <c r="L161" s="7"/>
      <c r="M161" s="7"/>
      <c r="N161" s="7"/>
      <c r="O161" s="7"/>
      <c r="P161" s="7"/>
      <c r="Q161" s="7"/>
      <c r="R161" s="7"/>
      <c r="S161" s="7"/>
      <c r="T161" s="7"/>
      <c r="U161" s="7"/>
      <c r="V161" s="7"/>
      <c r="W161" s="36"/>
      <c r="X161" s="13"/>
      <c r="Y161" s="13"/>
      <c r="Z161" s="13"/>
      <c r="AA161" s="13"/>
      <c r="AB161" s="13"/>
      <c r="AC161" s="13"/>
      <c r="AD161" s="13"/>
      <c r="AE161" s="9"/>
      <c r="AF161" s="9"/>
      <c r="AG161" s="8"/>
      <c r="AH161" s="15"/>
      <c r="AI161" s="7"/>
      <c r="AJ161" s="7" t="e">
        <f>VLOOKUP($AI161,Listas!$AB$1:$AC$10,2,FALSE)</f>
        <v>#N/A</v>
      </c>
      <c r="AK161" s="7"/>
      <c r="AL161" s="19"/>
      <c r="AM161" s="1"/>
      <c r="AN161" s="1"/>
      <c r="AO161" s="1"/>
      <c r="AP161" s="1"/>
      <c r="AQ161" s="1"/>
      <c r="AR161" s="1"/>
      <c r="AS161" s="1"/>
      <c r="AT161" s="1"/>
      <c r="AU161" s="1"/>
      <c r="AV161" s="1"/>
      <c r="AW161" s="1"/>
      <c r="AX161" s="1"/>
      <c r="AY161" s="1"/>
      <c r="AZ161" s="1"/>
      <c r="BA161" s="1"/>
      <c r="BB161" s="1"/>
      <c r="BC161" s="1"/>
    </row>
    <row r="162" spans="1:55" ht="15.75" customHeight="1">
      <c r="A162" s="1"/>
      <c r="B162" s="7"/>
      <c r="C162" s="24" t="e">
        <f>VLOOKUP($B162,Listas!$A$2:$B$5,2,FALSE)</f>
        <v>#N/A</v>
      </c>
      <c r="D162" s="7"/>
      <c r="E162" s="24" t="e">
        <f>VLOOKUP($D162,Listas!$E$2:$F$11,2,FALSE)</f>
        <v>#N/A</v>
      </c>
      <c r="F162" s="7"/>
      <c r="G162" s="7"/>
      <c r="H162" s="7"/>
      <c r="I162" s="8"/>
      <c r="J162" s="7"/>
      <c r="K162" s="7"/>
      <c r="L162" s="7"/>
      <c r="M162" s="7"/>
      <c r="N162" s="7"/>
      <c r="O162" s="7"/>
      <c r="P162" s="7"/>
      <c r="Q162" s="7"/>
      <c r="R162" s="7"/>
      <c r="S162" s="7"/>
      <c r="T162" s="7"/>
      <c r="U162" s="7"/>
      <c r="V162" s="7"/>
      <c r="W162" s="36"/>
      <c r="X162" s="13"/>
      <c r="Y162" s="13"/>
      <c r="Z162" s="13"/>
      <c r="AA162" s="13"/>
      <c r="AB162" s="13"/>
      <c r="AC162" s="13"/>
      <c r="AD162" s="13"/>
      <c r="AE162" s="9"/>
      <c r="AF162" s="9"/>
      <c r="AG162" s="8"/>
      <c r="AH162" s="15"/>
      <c r="AI162" s="7"/>
      <c r="AJ162" s="7" t="e">
        <f>VLOOKUP($AI162,Listas!$AB$1:$AC$10,2,FALSE)</f>
        <v>#N/A</v>
      </c>
      <c r="AK162" s="7"/>
      <c r="AL162" s="19"/>
      <c r="AM162" s="1"/>
      <c r="AN162" s="1"/>
      <c r="AO162" s="1"/>
      <c r="AP162" s="1"/>
      <c r="AQ162" s="1"/>
      <c r="AR162" s="1"/>
      <c r="AS162" s="1"/>
      <c r="AT162" s="1"/>
      <c r="AU162" s="1"/>
      <c r="AV162" s="1"/>
      <c r="AW162" s="1"/>
      <c r="AX162" s="1"/>
      <c r="AY162" s="1"/>
      <c r="AZ162" s="1"/>
      <c r="BA162" s="1"/>
      <c r="BB162" s="1"/>
      <c r="BC162" s="1"/>
    </row>
    <row r="163" spans="1:55" ht="15.75" customHeight="1">
      <c r="A163" s="1"/>
      <c r="B163" s="7"/>
      <c r="C163" s="24" t="e">
        <f>VLOOKUP($B163,Listas!$A$2:$B$5,2,FALSE)</f>
        <v>#N/A</v>
      </c>
      <c r="D163" s="7"/>
      <c r="E163" s="24" t="e">
        <f>VLOOKUP($D163,Listas!$E$2:$F$11,2,FALSE)</f>
        <v>#N/A</v>
      </c>
      <c r="F163" s="7"/>
      <c r="G163" s="7"/>
      <c r="H163" s="7"/>
      <c r="I163" s="8"/>
      <c r="J163" s="7"/>
      <c r="K163" s="7"/>
      <c r="L163" s="7"/>
      <c r="M163" s="7"/>
      <c r="N163" s="7"/>
      <c r="O163" s="7"/>
      <c r="P163" s="7"/>
      <c r="Q163" s="7"/>
      <c r="R163" s="7"/>
      <c r="S163" s="7"/>
      <c r="T163" s="7"/>
      <c r="U163" s="7"/>
      <c r="V163" s="7"/>
      <c r="W163" s="36"/>
      <c r="X163" s="13"/>
      <c r="Y163" s="13"/>
      <c r="Z163" s="13"/>
      <c r="AA163" s="13"/>
      <c r="AB163" s="13"/>
      <c r="AC163" s="13"/>
      <c r="AD163" s="13"/>
      <c r="AE163" s="9"/>
      <c r="AF163" s="9"/>
      <c r="AG163" s="8"/>
      <c r="AH163" s="13"/>
      <c r="AI163" s="7"/>
      <c r="AJ163" s="7" t="e">
        <f>VLOOKUP($AI163,Listas!$AB$1:$AC$10,2,FALSE)</f>
        <v>#N/A</v>
      </c>
      <c r="AK163" s="7"/>
      <c r="AL163" s="19"/>
      <c r="AM163" s="1"/>
      <c r="AN163" s="1"/>
      <c r="AO163" s="1"/>
      <c r="AP163" s="1"/>
      <c r="AQ163" s="1"/>
      <c r="AR163" s="1"/>
      <c r="AS163" s="1"/>
      <c r="AT163" s="1"/>
      <c r="AU163" s="1"/>
      <c r="AV163" s="1"/>
      <c r="AW163" s="1"/>
      <c r="AX163" s="1"/>
      <c r="AY163" s="1"/>
      <c r="AZ163" s="1"/>
      <c r="BA163" s="1"/>
      <c r="BB163" s="1"/>
      <c r="BC163" s="1"/>
    </row>
    <row r="164" spans="1:55" ht="15.75" customHeight="1">
      <c r="A164" s="1"/>
      <c r="B164" s="7"/>
      <c r="C164" s="24" t="e">
        <f>VLOOKUP($B164,Listas!$A$2:$B$5,2,FALSE)</f>
        <v>#N/A</v>
      </c>
      <c r="D164" s="7"/>
      <c r="E164" s="24" t="e">
        <f>VLOOKUP($D164,Listas!$E$2:$F$11,2,FALSE)</f>
        <v>#N/A</v>
      </c>
      <c r="F164" s="7"/>
      <c r="G164" s="7"/>
      <c r="H164" s="7"/>
      <c r="I164" s="8"/>
      <c r="J164" s="7"/>
      <c r="K164" s="7"/>
      <c r="L164" s="7"/>
      <c r="M164" s="7"/>
      <c r="N164" s="7"/>
      <c r="O164" s="7"/>
      <c r="P164" s="7"/>
      <c r="Q164" s="7"/>
      <c r="R164" s="7"/>
      <c r="S164" s="7"/>
      <c r="T164" s="7"/>
      <c r="U164" s="7"/>
      <c r="V164" s="7"/>
      <c r="W164" s="36"/>
      <c r="X164" s="13"/>
      <c r="Y164" s="13"/>
      <c r="Z164" s="13"/>
      <c r="AA164" s="13"/>
      <c r="AB164" s="13"/>
      <c r="AC164" s="13"/>
      <c r="AD164" s="13"/>
      <c r="AE164" s="9"/>
      <c r="AF164" s="9"/>
      <c r="AG164" s="8"/>
      <c r="AH164" s="15"/>
      <c r="AI164" s="7"/>
      <c r="AJ164" s="7" t="e">
        <f>VLOOKUP($AI164,Listas!$AB$1:$AC$10,2,FALSE)</f>
        <v>#N/A</v>
      </c>
      <c r="AK164" s="7"/>
      <c r="AL164" s="19"/>
      <c r="AM164" s="1"/>
      <c r="AN164" s="1"/>
      <c r="AO164" s="1"/>
      <c r="AP164" s="1"/>
      <c r="AQ164" s="1"/>
      <c r="AR164" s="1"/>
      <c r="AS164" s="1"/>
      <c r="AT164" s="1"/>
      <c r="AU164" s="1"/>
      <c r="AV164" s="1"/>
      <c r="AW164" s="1"/>
      <c r="AX164" s="1"/>
      <c r="AY164" s="1"/>
      <c r="AZ164" s="1"/>
      <c r="BA164" s="1"/>
      <c r="BB164" s="1"/>
      <c r="BC164" s="1"/>
    </row>
    <row r="165" spans="1:55" ht="15.75" customHeight="1">
      <c r="A165" s="1"/>
      <c r="B165" s="7"/>
      <c r="C165" s="24" t="e">
        <f>VLOOKUP($B165,Listas!$A$2:$B$5,2,FALSE)</f>
        <v>#N/A</v>
      </c>
      <c r="D165" s="7"/>
      <c r="E165" s="24" t="e">
        <f>VLOOKUP($D165,Listas!$E$2:$F$11,2,FALSE)</f>
        <v>#N/A</v>
      </c>
      <c r="F165" s="7"/>
      <c r="G165" s="7"/>
      <c r="H165" s="7"/>
      <c r="I165" s="8"/>
      <c r="J165" s="7"/>
      <c r="K165" s="7"/>
      <c r="L165" s="7"/>
      <c r="M165" s="7"/>
      <c r="N165" s="7"/>
      <c r="O165" s="7"/>
      <c r="P165" s="7"/>
      <c r="Q165" s="7"/>
      <c r="R165" s="7"/>
      <c r="S165" s="7"/>
      <c r="T165" s="7"/>
      <c r="U165" s="7"/>
      <c r="V165" s="7"/>
      <c r="W165" s="36"/>
      <c r="X165" s="7"/>
      <c r="Y165" s="7"/>
      <c r="Z165" s="7"/>
      <c r="AA165" s="7"/>
      <c r="AB165" s="8"/>
      <c r="AC165" s="7"/>
      <c r="AD165" s="7"/>
      <c r="AE165" s="9"/>
      <c r="AF165" s="9"/>
      <c r="AG165" s="8"/>
      <c r="AH165" s="7"/>
      <c r="AI165" s="7"/>
      <c r="AJ165" s="7" t="e">
        <f>VLOOKUP($AI165,Listas!$AB$1:$AC$10,2,FALSE)</f>
        <v>#N/A</v>
      </c>
      <c r="AK165" s="7"/>
      <c r="AL165" s="19"/>
      <c r="AM165" s="1"/>
      <c r="AN165" s="1"/>
      <c r="AO165" s="1"/>
      <c r="AP165" s="1"/>
      <c r="AQ165" s="1"/>
      <c r="AR165" s="1"/>
      <c r="AS165" s="1"/>
      <c r="AT165" s="1"/>
      <c r="AU165" s="1"/>
      <c r="AV165" s="1"/>
      <c r="AW165" s="1"/>
      <c r="AX165" s="1"/>
      <c r="AY165" s="1"/>
      <c r="AZ165" s="1"/>
      <c r="BA165" s="1"/>
      <c r="BB165" s="1"/>
      <c r="BC165" s="1"/>
    </row>
    <row r="166" spans="1:55" ht="15.75" customHeight="1">
      <c r="A166" s="1"/>
      <c r="B166" s="7"/>
      <c r="C166" s="24" t="e">
        <f>VLOOKUP($B166,Listas!$A$2:$B$5,2,FALSE)</f>
        <v>#N/A</v>
      </c>
      <c r="D166" s="7"/>
      <c r="E166" s="24" t="e">
        <f>VLOOKUP($D166,Listas!$E$2:$F$11,2,FALSE)</f>
        <v>#N/A</v>
      </c>
      <c r="F166" s="7"/>
      <c r="G166" s="7"/>
      <c r="H166" s="7"/>
      <c r="I166" s="8"/>
      <c r="J166" s="7"/>
      <c r="K166" s="7"/>
      <c r="L166" s="7"/>
      <c r="M166" s="7"/>
      <c r="N166" s="7"/>
      <c r="O166" s="7"/>
      <c r="P166" s="7"/>
      <c r="Q166" s="7"/>
      <c r="R166" s="7"/>
      <c r="S166" s="7"/>
      <c r="T166" s="7"/>
      <c r="U166" s="7"/>
      <c r="V166" s="7"/>
      <c r="W166" s="36"/>
      <c r="X166" s="7"/>
      <c r="Y166" s="7"/>
      <c r="Z166" s="7"/>
      <c r="AA166" s="7"/>
      <c r="AB166" s="8"/>
      <c r="AC166" s="7"/>
      <c r="AD166" s="7"/>
      <c r="AE166" s="9"/>
      <c r="AF166" s="9"/>
      <c r="AG166" s="8"/>
      <c r="AH166" s="7"/>
      <c r="AI166" s="7"/>
      <c r="AJ166" s="7" t="e">
        <f>VLOOKUP($AI166,Listas!$AB$1:$AC$10,2,FALSE)</f>
        <v>#N/A</v>
      </c>
      <c r="AK166" s="7"/>
      <c r="AL166" s="19"/>
      <c r="AM166" s="1"/>
      <c r="AN166" s="1"/>
      <c r="AO166" s="1"/>
      <c r="AP166" s="1"/>
      <c r="AQ166" s="1"/>
      <c r="AR166" s="1"/>
      <c r="AS166" s="1"/>
      <c r="AT166" s="1"/>
      <c r="AU166" s="1"/>
      <c r="AV166" s="1"/>
      <c r="AW166" s="1"/>
      <c r="AX166" s="1"/>
      <c r="AY166" s="1"/>
      <c r="AZ166" s="1"/>
      <c r="BA166" s="1"/>
      <c r="BB166" s="1"/>
      <c r="BC166" s="1"/>
    </row>
    <row r="167" spans="1:55" ht="15.75" customHeight="1">
      <c r="A167" s="1"/>
      <c r="B167" s="7"/>
      <c r="C167" s="24" t="e">
        <f>VLOOKUP($B167,Listas!$A$2:$B$5,2,FALSE)</f>
        <v>#N/A</v>
      </c>
      <c r="D167" s="7"/>
      <c r="E167" s="24" t="e">
        <f>VLOOKUP($D167,Listas!$E$2:$F$11,2,FALSE)</f>
        <v>#N/A</v>
      </c>
      <c r="F167" s="7"/>
      <c r="G167" s="7"/>
      <c r="H167" s="7"/>
      <c r="I167" s="8"/>
      <c r="J167" s="7"/>
      <c r="K167" s="7"/>
      <c r="L167" s="7"/>
      <c r="M167" s="7"/>
      <c r="N167" s="7"/>
      <c r="O167" s="7"/>
      <c r="P167" s="7"/>
      <c r="Q167" s="7"/>
      <c r="R167" s="7"/>
      <c r="S167" s="7"/>
      <c r="T167" s="7"/>
      <c r="U167" s="7"/>
      <c r="V167" s="7"/>
      <c r="W167" s="36"/>
      <c r="X167" s="7"/>
      <c r="Y167" s="7"/>
      <c r="Z167" s="7"/>
      <c r="AA167" s="7"/>
      <c r="AB167" s="7"/>
      <c r="AC167" s="7"/>
      <c r="AD167" s="7"/>
      <c r="AE167" s="11"/>
      <c r="AF167" s="11"/>
      <c r="AG167" s="8"/>
      <c r="AH167" s="7"/>
      <c r="AI167" s="7"/>
      <c r="AJ167" s="7" t="e">
        <f>VLOOKUP($AI167,Listas!$AB$1:$AC$10,2,FALSE)</f>
        <v>#N/A</v>
      </c>
      <c r="AK167" s="7"/>
      <c r="AL167" s="19"/>
      <c r="AM167" s="1"/>
      <c r="AN167" s="1"/>
      <c r="AO167" s="1"/>
      <c r="AP167" s="1"/>
      <c r="AQ167" s="1"/>
      <c r="AR167" s="1"/>
      <c r="AS167" s="1"/>
      <c r="AT167" s="1"/>
      <c r="AU167" s="1"/>
      <c r="AV167" s="1"/>
      <c r="AW167" s="1"/>
      <c r="AX167" s="1"/>
      <c r="AY167" s="1"/>
      <c r="AZ167" s="1"/>
      <c r="BA167" s="1"/>
      <c r="BB167" s="1"/>
      <c r="BC167" s="1"/>
    </row>
    <row r="168" spans="1:55" ht="15.75" customHeight="1">
      <c r="A168" s="1"/>
      <c r="B168" s="7"/>
      <c r="C168" s="24" t="e">
        <f>VLOOKUP($B168,Listas!$A$2:$B$5,2,FALSE)</f>
        <v>#N/A</v>
      </c>
      <c r="D168" s="7"/>
      <c r="E168" s="24" t="e">
        <f>VLOOKUP($D168,Listas!$E$2:$F$11,2,FALSE)</f>
        <v>#N/A</v>
      </c>
      <c r="F168" s="7"/>
      <c r="G168" s="7"/>
      <c r="H168" s="7"/>
      <c r="I168" s="8"/>
      <c r="J168" s="7"/>
      <c r="K168" s="7"/>
      <c r="L168" s="7"/>
      <c r="M168" s="7"/>
      <c r="N168" s="7"/>
      <c r="O168" s="7"/>
      <c r="P168" s="7"/>
      <c r="Q168" s="7"/>
      <c r="R168" s="7"/>
      <c r="S168" s="7"/>
      <c r="T168" s="7"/>
      <c r="U168" s="7"/>
      <c r="V168" s="7"/>
      <c r="W168" s="36"/>
      <c r="X168" s="7"/>
      <c r="Y168" s="7"/>
      <c r="Z168" s="7"/>
      <c r="AA168" s="7"/>
      <c r="AB168" s="7"/>
      <c r="AC168" s="7"/>
      <c r="AD168" s="7"/>
      <c r="AE168" s="11"/>
      <c r="AF168" s="11"/>
      <c r="AG168" s="8"/>
      <c r="AH168" s="7"/>
      <c r="AI168" s="7"/>
      <c r="AJ168" s="7" t="e">
        <f>VLOOKUP($AI168,Listas!$AB$1:$AC$10,2,FALSE)</f>
        <v>#N/A</v>
      </c>
      <c r="AK168" s="7"/>
      <c r="AL168" s="19"/>
      <c r="AM168" s="1"/>
      <c r="AN168" s="1"/>
      <c r="AO168" s="1"/>
      <c r="AP168" s="1"/>
      <c r="AQ168" s="1"/>
      <c r="AR168" s="1"/>
      <c r="AS168" s="1"/>
      <c r="AT168" s="1"/>
      <c r="AU168" s="1"/>
      <c r="AV168" s="1"/>
      <c r="AW168" s="1"/>
      <c r="AX168" s="1"/>
      <c r="AY168" s="1"/>
      <c r="AZ168" s="1"/>
      <c r="BA168" s="1"/>
      <c r="BB168" s="1"/>
      <c r="BC168" s="1"/>
    </row>
    <row r="169" spans="1:55" ht="15.75" customHeight="1">
      <c r="A169" s="1"/>
      <c r="B169" s="7"/>
      <c r="C169" s="24" t="e">
        <f>VLOOKUP($B169,Listas!$A$2:$B$5,2,FALSE)</f>
        <v>#N/A</v>
      </c>
      <c r="D169" s="7"/>
      <c r="E169" s="24" t="e">
        <f>VLOOKUP($D169,Listas!$E$2:$F$11,2,FALSE)</f>
        <v>#N/A</v>
      </c>
      <c r="F169" s="7"/>
      <c r="G169" s="7"/>
      <c r="H169" s="7"/>
      <c r="I169" s="8"/>
      <c r="J169" s="7"/>
      <c r="K169" s="7"/>
      <c r="L169" s="7"/>
      <c r="M169" s="7"/>
      <c r="N169" s="7"/>
      <c r="O169" s="7"/>
      <c r="P169" s="7"/>
      <c r="Q169" s="7"/>
      <c r="R169" s="7"/>
      <c r="S169" s="7"/>
      <c r="T169" s="7"/>
      <c r="U169" s="7"/>
      <c r="V169" s="7"/>
      <c r="W169" s="36"/>
      <c r="X169" s="7"/>
      <c r="Y169" s="7"/>
      <c r="Z169" s="7"/>
      <c r="AA169" s="7"/>
      <c r="AB169" s="7"/>
      <c r="AC169" s="7"/>
      <c r="AD169" s="7"/>
      <c r="AE169" s="11"/>
      <c r="AF169" s="11"/>
      <c r="AG169" s="8"/>
      <c r="AH169" s="7"/>
      <c r="AI169" s="7"/>
      <c r="AJ169" s="7" t="e">
        <f>VLOOKUP($AI169,Listas!$AB$1:$AC$10,2,FALSE)</f>
        <v>#N/A</v>
      </c>
      <c r="AK169" s="7"/>
      <c r="AL169" s="19"/>
      <c r="AM169" s="1"/>
      <c r="AN169" s="1"/>
      <c r="AO169" s="1"/>
      <c r="AP169" s="1"/>
      <c r="AQ169" s="1"/>
      <c r="AR169" s="1"/>
      <c r="AS169" s="1"/>
      <c r="AT169" s="1"/>
      <c r="AU169" s="1"/>
      <c r="AV169" s="1"/>
      <c r="AW169" s="1"/>
      <c r="AX169" s="1"/>
      <c r="AY169" s="1"/>
      <c r="AZ169" s="1"/>
      <c r="BA169" s="1"/>
      <c r="BB169" s="1"/>
      <c r="BC169" s="1"/>
    </row>
    <row r="170" spans="1:55" ht="15.75" customHeight="1">
      <c r="A170" s="1"/>
      <c r="B170" s="7"/>
      <c r="C170" s="24" t="e">
        <f>VLOOKUP($B170,Listas!$A$2:$B$5,2,FALSE)</f>
        <v>#N/A</v>
      </c>
      <c r="D170" s="7"/>
      <c r="E170" s="24" t="e">
        <f>VLOOKUP($D170,Listas!$E$2:$F$11,2,FALSE)</f>
        <v>#N/A</v>
      </c>
      <c r="F170" s="7"/>
      <c r="G170" s="7"/>
      <c r="H170" s="7"/>
      <c r="I170" s="8"/>
      <c r="J170" s="7"/>
      <c r="K170" s="7"/>
      <c r="L170" s="7"/>
      <c r="M170" s="7"/>
      <c r="N170" s="7"/>
      <c r="O170" s="7"/>
      <c r="P170" s="7"/>
      <c r="Q170" s="7"/>
      <c r="R170" s="7"/>
      <c r="S170" s="7"/>
      <c r="T170" s="7"/>
      <c r="U170" s="7"/>
      <c r="V170" s="7"/>
      <c r="W170" s="36"/>
      <c r="X170" s="7"/>
      <c r="Y170" s="7"/>
      <c r="Z170" s="7"/>
      <c r="AA170" s="7"/>
      <c r="AB170" s="7"/>
      <c r="AC170" s="7"/>
      <c r="AD170" s="7"/>
      <c r="AE170" s="11"/>
      <c r="AF170" s="11"/>
      <c r="AG170" s="8"/>
      <c r="AH170" s="7"/>
      <c r="AI170" s="7"/>
      <c r="AJ170" s="7" t="e">
        <f>VLOOKUP($AI170,Listas!$AB$1:$AC$10,2,FALSE)</f>
        <v>#N/A</v>
      </c>
      <c r="AK170" s="7"/>
      <c r="AL170" s="19"/>
      <c r="AM170" s="1"/>
      <c r="AN170" s="1"/>
      <c r="AO170" s="1"/>
      <c r="AP170" s="1"/>
      <c r="AQ170" s="1"/>
      <c r="AR170" s="1"/>
      <c r="AS170" s="1"/>
      <c r="AT170" s="1"/>
      <c r="AU170" s="1"/>
      <c r="AV170" s="1"/>
      <c r="AW170" s="1"/>
      <c r="AX170" s="1"/>
      <c r="AY170" s="1"/>
      <c r="AZ170" s="1"/>
      <c r="BA170" s="1"/>
      <c r="BB170" s="1"/>
      <c r="BC170" s="1"/>
    </row>
    <row r="171" spans="1:55" ht="15.75" customHeight="1">
      <c r="A171" s="1"/>
      <c r="B171" s="7"/>
      <c r="C171" s="24" t="e">
        <f>VLOOKUP($B171,Listas!$A$2:$B$5,2,FALSE)</f>
        <v>#N/A</v>
      </c>
      <c r="D171" s="7"/>
      <c r="E171" s="24" t="e">
        <f>VLOOKUP($D171,Listas!$E$2:$F$11,2,FALSE)</f>
        <v>#N/A</v>
      </c>
      <c r="F171" s="7"/>
      <c r="G171" s="7"/>
      <c r="H171" s="7"/>
      <c r="I171" s="8"/>
      <c r="J171" s="7"/>
      <c r="K171" s="7"/>
      <c r="L171" s="7"/>
      <c r="M171" s="7"/>
      <c r="N171" s="7"/>
      <c r="O171" s="7"/>
      <c r="P171" s="7"/>
      <c r="Q171" s="7"/>
      <c r="R171" s="7"/>
      <c r="S171" s="7"/>
      <c r="T171" s="7"/>
      <c r="U171" s="7"/>
      <c r="V171" s="7"/>
      <c r="W171" s="36"/>
      <c r="X171" s="7"/>
      <c r="Y171" s="7"/>
      <c r="Z171" s="7"/>
      <c r="AA171" s="7"/>
      <c r="AB171" s="7"/>
      <c r="AC171" s="7"/>
      <c r="AD171" s="7"/>
      <c r="AE171" s="11"/>
      <c r="AF171" s="11"/>
      <c r="AG171" s="8"/>
      <c r="AH171" s="7"/>
      <c r="AI171" s="7"/>
      <c r="AJ171" s="7" t="e">
        <f>VLOOKUP($AI171,Listas!$AB$1:$AC$10,2,FALSE)</f>
        <v>#N/A</v>
      </c>
      <c r="AK171" s="7"/>
      <c r="AL171" s="19"/>
      <c r="AM171" s="1"/>
      <c r="AN171" s="1"/>
      <c r="AO171" s="1"/>
      <c r="AP171" s="1"/>
      <c r="AQ171" s="1"/>
      <c r="AR171" s="1"/>
      <c r="AS171" s="1"/>
      <c r="AT171" s="1"/>
      <c r="AU171" s="1"/>
      <c r="AV171" s="1"/>
      <c r="AW171" s="1"/>
      <c r="AX171" s="1"/>
      <c r="AY171" s="1"/>
      <c r="AZ171" s="1"/>
      <c r="BA171" s="1"/>
      <c r="BB171" s="1"/>
      <c r="BC171" s="1"/>
    </row>
    <row r="172" spans="1:55" ht="15.75" customHeight="1">
      <c r="A172" s="1"/>
      <c r="B172" s="7"/>
      <c r="C172" s="24" t="e">
        <f>VLOOKUP($B172,Listas!$A$2:$B$5,2,FALSE)</f>
        <v>#N/A</v>
      </c>
      <c r="D172" s="7"/>
      <c r="E172" s="24" t="e">
        <f>VLOOKUP($D172,Listas!$E$2:$F$11,2,FALSE)</f>
        <v>#N/A</v>
      </c>
      <c r="F172" s="7"/>
      <c r="G172" s="7"/>
      <c r="H172" s="7"/>
      <c r="I172" s="8"/>
      <c r="J172" s="7"/>
      <c r="K172" s="7"/>
      <c r="L172" s="7"/>
      <c r="M172" s="7"/>
      <c r="N172" s="7"/>
      <c r="O172" s="7"/>
      <c r="P172" s="7"/>
      <c r="Q172" s="7"/>
      <c r="R172" s="7"/>
      <c r="S172" s="7"/>
      <c r="T172" s="7"/>
      <c r="U172" s="7"/>
      <c r="V172" s="7"/>
      <c r="W172" s="36"/>
      <c r="X172" s="7"/>
      <c r="Y172" s="7"/>
      <c r="Z172" s="7"/>
      <c r="AA172" s="7"/>
      <c r="AB172" s="7"/>
      <c r="AC172" s="7"/>
      <c r="AD172" s="7"/>
      <c r="AE172" s="11"/>
      <c r="AF172" s="11"/>
      <c r="AG172" s="8"/>
      <c r="AH172" s="7"/>
      <c r="AI172" s="7"/>
      <c r="AJ172" s="7" t="e">
        <f>VLOOKUP($AI172,Listas!$AB$1:$AC$10,2,FALSE)</f>
        <v>#N/A</v>
      </c>
      <c r="AK172" s="7"/>
      <c r="AL172" s="19"/>
      <c r="AM172" s="1"/>
      <c r="AN172" s="1"/>
      <c r="AO172" s="1"/>
      <c r="AP172" s="1"/>
      <c r="AQ172" s="1"/>
      <c r="AR172" s="1"/>
      <c r="AS172" s="1"/>
      <c r="AT172" s="1"/>
      <c r="AU172" s="1"/>
      <c r="AV172" s="1"/>
      <c r="AW172" s="1"/>
      <c r="AX172" s="1"/>
      <c r="AY172" s="1"/>
      <c r="AZ172" s="1"/>
      <c r="BA172" s="1"/>
      <c r="BB172" s="1"/>
      <c r="BC172" s="1"/>
    </row>
    <row r="173" spans="1:55" ht="15.75" customHeight="1">
      <c r="A173" s="1"/>
      <c r="B173" s="7"/>
      <c r="C173" s="24" t="e">
        <f>VLOOKUP($B173,Listas!$A$2:$B$5,2,FALSE)</f>
        <v>#N/A</v>
      </c>
      <c r="D173" s="7"/>
      <c r="E173" s="24" t="e">
        <f>VLOOKUP($D173,Listas!$E$2:$F$11,2,FALSE)</f>
        <v>#N/A</v>
      </c>
      <c r="F173" s="7"/>
      <c r="G173" s="7"/>
      <c r="H173" s="7"/>
      <c r="I173" s="8"/>
      <c r="J173" s="7"/>
      <c r="K173" s="7"/>
      <c r="L173" s="7"/>
      <c r="M173" s="7"/>
      <c r="N173" s="7"/>
      <c r="O173" s="7"/>
      <c r="P173" s="7"/>
      <c r="Q173" s="7"/>
      <c r="R173" s="7"/>
      <c r="S173" s="7"/>
      <c r="T173" s="7"/>
      <c r="U173" s="7"/>
      <c r="V173" s="7"/>
      <c r="W173" s="36"/>
      <c r="X173" s="7"/>
      <c r="Y173" s="7"/>
      <c r="Z173" s="7"/>
      <c r="AA173" s="7"/>
      <c r="AB173" s="7"/>
      <c r="AC173" s="7"/>
      <c r="AD173" s="7"/>
      <c r="AE173" s="11"/>
      <c r="AF173" s="11"/>
      <c r="AG173" s="8"/>
      <c r="AH173" s="7"/>
      <c r="AI173" s="7"/>
      <c r="AJ173" s="7" t="e">
        <f>VLOOKUP($AI173,Listas!$AB$1:$AC$10,2,FALSE)</f>
        <v>#N/A</v>
      </c>
      <c r="AK173" s="7"/>
      <c r="AL173" s="19"/>
      <c r="AM173" s="1"/>
      <c r="AN173" s="1"/>
      <c r="AO173" s="1"/>
      <c r="AP173" s="1"/>
      <c r="AQ173" s="1"/>
      <c r="AR173" s="1"/>
      <c r="AS173" s="1"/>
      <c r="AT173" s="1"/>
      <c r="AU173" s="1"/>
      <c r="AV173" s="1"/>
      <c r="AW173" s="1"/>
      <c r="AX173" s="1"/>
      <c r="AY173" s="1"/>
      <c r="AZ173" s="1"/>
      <c r="BA173" s="1"/>
      <c r="BB173" s="1"/>
      <c r="BC173" s="1"/>
    </row>
    <row r="174" spans="1:55" ht="15.75" customHeight="1">
      <c r="A174" s="1"/>
      <c r="B174" s="7"/>
      <c r="C174" s="24" t="e">
        <f>VLOOKUP($B174,Listas!$A$2:$B$5,2,FALSE)</f>
        <v>#N/A</v>
      </c>
      <c r="D174" s="7"/>
      <c r="E174" s="24" t="e">
        <f>VLOOKUP($D174,Listas!$E$2:$F$11,2,FALSE)</f>
        <v>#N/A</v>
      </c>
      <c r="F174" s="7"/>
      <c r="G174" s="7"/>
      <c r="H174" s="7"/>
      <c r="I174" s="8"/>
      <c r="J174" s="7"/>
      <c r="K174" s="7"/>
      <c r="L174" s="7"/>
      <c r="M174" s="7"/>
      <c r="N174" s="7"/>
      <c r="O174" s="7"/>
      <c r="P174" s="7"/>
      <c r="Q174" s="7"/>
      <c r="R174" s="7"/>
      <c r="S174" s="7"/>
      <c r="T174" s="7"/>
      <c r="U174" s="7"/>
      <c r="V174" s="7"/>
      <c r="W174" s="36"/>
      <c r="X174" s="7"/>
      <c r="Y174" s="7"/>
      <c r="Z174" s="7"/>
      <c r="AA174" s="7"/>
      <c r="AB174" s="7"/>
      <c r="AC174" s="7"/>
      <c r="AD174" s="7"/>
      <c r="AE174" s="11"/>
      <c r="AF174" s="11"/>
      <c r="AG174" s="8"/>
      <c r="AH174" s="7"/>
      <c r="AI174" s="7"/>
      <c r="AJ174" s="7" t="e">
        <f>VLOOKUP($AI174,Listas!$AB$1:$AC$10,2,FALSE)</f>
        <v>#N/A</v>
      </c>
      <c r="AK174" s="7"/>
      <c r="AL174" s="19"/>
      <c r="AM174" s="1"/>
      <c r="AN174" s="1"/>
      <c r="AO174" s="1"/>
      <c r="AP174" s="1"/>
      <c r="AQ174" s="1"/>
      <c r="AR174" s="1"/>
      <c r="AS174" s="1"/>
      <c r="AT174" s="1"/>
      <c r="AU174" s="1"/>
      <c r="AV174" s="1"/>
      <c r="AW174" s="1"/>
      <c r="AX174" s="1"/>
      <c r="AY174" s="1"/>
      <c r="AZ174" s="1"/>
      <c r="BA174" s="1"/>
      <c r="BB174" s="1"/>
      <c r="BC174" s="1"/>
    </row>
    <row r="175" spans="1:55" ht="15.75" customHeight="1">
      <c r="A175" s="1"/>
      <c r="B175" s="7"/>
      <c r="C175" s="24" t="e">
        <f>VLOOKUP($B175,Listas!$A$2:$B$5,2,FALSE)</f>
        <v>#N/A</v>
      </c>
      <c r="D175" s="7"/>
      <c r="E175" s="24" t="e">
        <f>VLOOKUP($D175,Listas!$E$2:$F$11,2,FALSE)</f>
        <v>#N/A</v>
      </c>
      <c r="F175" s="7"/>
      <c r="G175" s="7"/>
      <c r="H175" s="7"/>
      <c r="I175" s="8"/>
      <c r="J175" s="7"/>
      <c r="K175" s="7"/>
      <c r="L175" s="7"/>
      <c r="M175" s="7"/>
      <c r="N175" s="7"/>
      <c r="O175" s="7"/>
      <c r="P175" s="7"/>
      <c r="Q175" s="7"/>
      <c r="R175" s="7"/>
      <c r="S175" s="7"/>
      <c r="T175" s="7"/>
      <c r="U175" s="7"/>
      <c r="V175" s="7"/>
      <c r="W175" s="36"/>
      <c r="X175" s="7"/>
      <c r="Y175" s="7"/>
      <c r="Z175" s="7"/>
      <c r="AA175" s="7"/>
      <c r="AB175" s="7"/>
      <c r="AC175" s="7"/>
      <c r="AD175" s="7"/>
      <c r="AE175" s="11"/>
      <c r="AF175" s="11"/>
      <c r="AG175" s="8"/>
      <c r="AH175" s="7"/>
      <c r="AI175" s="7"/>
      <c r="AJ175" s="7" t="e">
        <f>VLOOKUP($AI175,Listas!$AB$1:$AC$10,2,FALSE)</f>
        <v>#N/A</v>
      </c>
      <c r="AK175" s="7"/>
      <c r="AL175" s="19"/>
      <c r="AM175" s="1"/>
      <c r="AN175" s="1"/>
      <c r="AO175" s="1"/>
      <c r="AP175" s="1"/>
      <c r="AQ175" s="1"/>
      <c r="AR175" s="1"/>
      <c r="AS175" s="1"/>
      <c r="AT175" s="1"/>
      <c r="AU175" s="1"/>
      <c r="AV175" s="1"/>
      <c r="AW175" s="1"/>
      <c r="AX175" s="1"/>
      <c r="AY175" s="1"/>
      <c r="AZ175" s="1"/>
      <c r="BA175" s="1"/>
      <c r="BB175" s="1"/>
      <c r="BC175" s="1"/>
    </row>
    <row r="176" spans="1:55" ht="15.75" customHeight="1">
      <c r="A176" s="1"/>
      <c r="B176" s="7"/>
      <c r="C176" s="24" t="e">
        <f>VLOOKUP($B176,Listas!$A$2:$B$5,2,FALSE)</f>
        <v>#N/A</v>
      </c>
      <c r="D176" s="7"/>
      <c r="E176" s="24" t="e">
        <f>VLOOKUP($D176,Listas!$E$2:$F$11,2,FALSE)</f>
        <v>#N/A</v>
      </c>
      <c r="F176" s="7"/>
      <c r="G176" s="7"/>
      <c r="H176" s="7"/>
      <c r="I176" s="8"/>
      <c r="J176" s="7"/>
      <c r="K176" s="7"/>
      <c r="L176" s="7"/>
      <c r="M176" s="7"/>
      <c r="N176" s="7"/>
      <c r="O176" s="7"/>
      <c r="P176" s="7"/>
      <c r="Q176" s="7"/>
      <c r="R176" s="7"/>
      <c r="S176" s="7"/>
      <c r="T176" s="7"/>
      <c r="U176" s="7"/>
      <c r="V176" s="7"/>
      <c r="W176" s="7"/>
      <c r="X176" s="7"/>
      <c r="Y176" s="7"/>
      <c r="Z176" s="7"/>
      <c r="AA176" s="7"/>
      <c r="AB176" s="7"/>
      <c r="AC176" s="7"/>
      <c r="AD176" s="7"/>
      <c r="AE176" s="11"/>
      <c r="AF176" s="11"/>
      <c r="AG176" s="8"/>
      <c r="AH176" s="7"/>
      <c r="AI176" s="7"/>
      <c r="AJ176" s="7" t="e">
        <f>VLOOKUP($AI176,Listas!$AB$1:$AC$10,2,FALSE)</f>
        <v>#N/A</v>
      </c>
      <c r="AK176" s="7"/>
      <c r="AL176" s="19"/>
      <c r="AM176" s="1"/>
      <c r="AN176" s="1"/>
      <c r="AO176" s="1"/>
      <c r="AP176" s="1"/>
      <c r="AQ176" s="1"/>
      <c r="AR176" s="1"/>
      <c r="AS176" s="1"/>
      <c r="AT176" s="1"/>
      <c r="AU176" s="1"/>
      <c r="AV176" s="1"/>
      <c r="AW176" s="1"/>
      <c r="AX176" s="1"/>
      <c r="AY176" s="1"/>
      <c r="AZ176" s="1"/>
      <c r="BA176" s="1"/>
      <c r="BB176" s="1"/>
      <c r="BC176" s="1"/>
    </row>
    <row r="177" spans="1:55" ht="15.75" customHeight="1">
      <c r="A177" s="1"/>
      <c r="B177" s="7"/>
      <c r="C177" s="24" t="e">
        <f>VLOOKUP($B177,Listas!$A$2:$B$5,2,FALSE)</f>
        <v>#N/A</v>
      </c>
      <c r="D177" s="7"/>
      <c r="E177" s="24" t="e">
        <f>VLOOKUP($D177,Listas!$E$2:$F$11,2,FALSE)</f>
        <v>#N/A</v>
      </c>
      <c r="F177" s="7"/>
      <c r="G177" s="7"/>
      <c r="H177" s="7"/>
      <c r="I177" s="8"/>
      <c r="J177" s="7"/>
      <c r="K177" s="7"/>
      <c r="L177" s="7"/>
      <c r="M177" s="7"/>
      <c r="N177" s="7"/>
      <c r="O177" s="7"/>
      <c r="P177" s="7"/>
      <c r="Q177" s="7"/>
      <c r="R177" s="7"/>
      <c r="S177" s="7"/>
      <c r="T177" s="7"/>
      <c r="U177" s="7"/>
      <c r="V177" s="7"/>
      <c r="W177" s="7"/>
      <c r="X177" s="7"/>
      <c r="Y177" s="7"/>
      <c r="Z177" s="7"/>
      <c r="AA177" s="7"/>
      <c r="AB177" s="7"/>
      <c r="AC177" s="7"/>
      <c r="AD177" s="7"/>
      <c r="AE177" s="11"/>
      <c r="AF177" s="11"/>
      <c r="AG177" s="8"/>
      <c r="AH177" s="7"/>
      <c r="AI177" s="7"/>
      <c r="AJ177" s="7" t="e">
        <f>VLOOKUP($AI177,Listas!$AB$1:$AC$10,2,FALSE)</f>
        <v>#N/A</v>
      </c>
      <c r="AK177" s="7"/>
      <c r="AL177" s="19"/>
      <c r="AM177" s="1"/>
      <c r="AN177" s="1"/>
      <c r="AO177" s="1"/>
      <c r="AP177" s="1"/>
      <c r="AQ177" s="1"/>
      <c r="AR177" s="1"/>
      <c r="AS177" s="1"/>
      <c r="AT177" s="1"/>
      <c r="AU177" s="1"/>
      <c r="AV177" s="1"/>
      <c r="AW177" s="1"/>
      <c r="AX177" s="1"/>
      <c r="AY177" s="1"/>
      <c r="AZ177" s="1"/>
      <c r="BA177" s="1"/>
      <c r="BB177" s="1"/>
      <c r="BC177" s="1"/>
    </row>
    <row r="178" spans="1:55" ht="15.75" customHeight="1">
      <c r="A178" s="1"/>
      <c r="B178" s="7"/>
      <c r="C178" s="24" t="e">
        <f>VLOOKUP($B178,Listas!$A$2:$B$5,2,FALSE)</f>
        <v>#N/A</v>
      </c>
      <c r="D178" s="7"/>
      <c r="E178" s="24" t="e">
        <f>VLOOKUP($D178,Listas!$E$2:$F$11,2,FALSE)</f>
        <v>#N/A</v>
      </c>
      <c r="F178" s="7"/>
      <c r="G178" s="7"/>
      <c r="H178" s="7"/>
      <c r="I178" s="8"/>
      <c r="J178" s="7"/>
      <c r="K178" s="7"/>
      <c r="L178" s="7"/>
      <c r="M178" s="7"/>
      <c r="N178" s="7"/>
      <c r="O178" s="7"/>
      <c r="P178" s="7"/>
      <c r="Q178" s="7"/>
      <c r="R178" s="7"/>
      <c r="S178" s="7"/>
      <c r="T178" s="7"/>
      <c r="U178" s="7"/>
      <c r="V178" s="7"/>
      <c r="W178" s="7"/>
      <c r="X178" s="7"/>
      <c r="Y178" s="7"/>
      <c r="Z178" s="7"/>
      <c r="AA178" s="7"/>
      <c r="AB178" s="7"/>
      <c r="AC178" s="7"/>
      <c r="AD178" s="7"/>
      <c r="AE178" s="11"/>
      <c r="AF178" s="11"/>
      <c r="AG178" s="8"/>
      <c r="AH178" s="7"/>
      <c r="AI178" s="7"/>
      <c r="AJ178" s="7" t="e">
        <f>VLOOKUP($AI178,Listas!$AB$1:$AC$10,2,FALSE)</f>
        <v>#N/A</v>
      </c>
      <c r="AK178" s="7"/>
      <c r="AL178" s="19"/>
      <c r="AM178" s="1"/>
      <c r="AN178" s="1"/>
      <c r="AO178" s="1"/>
      <c r="AP178" s="1"/>
      <c r="AQ178" s="1"/>
      <c r="AR178" s="1"/>
      <c r="AS178" s="1"/>
      <c r="AT178" s="1"/>
      <c r="AU178" s="1"/>
      <c r="AV178" s="1"/>
      <c r="AW178" s="1"/>
      <c r="AX178" s="1"/>
      <c r="AY178" s="1"/>
      <c r="AZ178" s="1"/>
      <c r="BA178" s="1"/>
      <c r="BB178" s="1"/>
      <c r="BC178" s="1"/>
    </row>
    <row r="179" spans="1:55" ht="15.75" customHeight="1">
      <c r="A179" s="1"/>
      <c r="B179" s="7"/>
      <c r="C179" s="24" t="e">
        <f>VLOOKUP($B179,Listas!$A$2:$B$5,2,FALSE)</f>
        <v>#N/A</v>
      </c>
      <c r="D179" s="7"/>
      <c r="E179" s="24" t="e">
        <f>VLOOKUP($D179,Listas!$E$2:$F$11,2,FALSE)</f>
        <v>#N/A</v>
      </c>
      <c r="F179" s="7"/>
      <c r="G179" s="7"/>
      <c r="H179" s="7"/>
      <c r="I179" s="8"/>
      <c r="J179" s="7"/>
      <c r="K179" s="7"/>
      <c r="L179" s="7"/>
      <c r="M179" s="7"/>
      <c r="N179" s="7"/>
      <c r="O179" s="7"/>
      <c r="P179" s="7"/>
      <c r="Q179" s="7"/>
      <c r="R179" s="7"/>
      <c r="S179" s="7"/>
      <c r="T179" s="7"/>
      <c r="U179" s="7"/>
      <c r="V179" s="7"/>
      <c r="W179" s="7"/>
      <c r="X179" s="7"/>
      <c r="Y179" s="7"/>
      <c r="Z179" s="7"/>
      <c r="AA179" s="7"/>
      <c r="AB179" s="7"/>
      <c r="AC179" s="7"/>
      <c r="AD179" s="7"/>
      <c r="AE179" s="11"/>
      <c r="AF179" s="11"/>
      <c r="AG179" s="8"/>
      <c r="AH179" s="7"/>
      <c r="AI179" s="7"/>
      <c r="AJ179" s="7" t="e">
        <f>VLOOKUP($AI179,Listas!$AB$1:$AC$10,2,FALSE)</f>
        <v>#N/A</v>
      </c>
      <c r="AK179" s="7"/>
      <c r="AL179" s="19"/>
      <c r="AM179" s="1"/>
      <c r="AN179" s="1"/>
      <c r="AO179" s="1"/>
      <c r="AP179" s="1"/>
      <c r="AQ179" s="1"/>
      <c r="AR179" s="1"/>
      <c r="AS179" s="1"/>
      <c r="AT179" s="1"/>
      <c r="AU179" s="1"/>
      <c r="AV179" s="1"/>
      <c r="AW179" s="1"/>
      <c r="AX179" s="1"/>
      <c r="AY179" s="1"/>
      <c r="AZ179" s="1"/>
      <c r="BA179" s="1"/>
      <c r="BB179" s="1"/>
      <c r="BC179" s="1"/>
    </row>
    <row r="180" spans="1:55" ht="15.75" customHeight="1">
      <c r="A180" s="1"/>
      <c r="B180" s="7"/>
      <c r="C180" s="24" t="e">
        <f>VLOOKUP($B180,Listas!$A$2:$B$5,2,FALSE)</f>
        <v>#N/A</v>
      </c>
      <c r="D180" s="7"/>
      <c r="E180" s="24" t="e">
        <f>VLOOKUP($D180,Listas!$E$2:$F$11,2,FALSE)</f>
        <v>#N/A</v>
      </c>
      <c r="F180" s="7"/>
      <c r="G180" s="7"/>
      <c r="H180" s="7"/>
      <c r="I180" s="8"/>
      <c r="J180" s="7"/>
      <c r="K180" s="7"/>
      <c r="L180" s="7"/>
      <c r="M180" s="7"/>
      <c r="N180" s="7"/>
      <c r="O180" s="7"/>
      <c r="P180" s="7"/>
      <c r="Q180" s="7"/>
      <c r="R180" s="7"/>
      <c r="S180" s="7"/>
      <c r="T180" s="7"/>
      <c r="U180" s="7"/>
      <c r="V180" s="7"/>
      <c r="W180" s="7"/>
      <c r="X180" s="7"/>
      <c r="Y180" s="7"/>
      <c r="Z180" s="7"/>
      <c r="AA180" s="7"/>
      <c r="AB180" s="7"/>
      <c r="AC180" s="7"/>
      <c r="AD180" s="7"/>
      <c r="AE180" s="11"/>
      <c r="AF180" s="11"/>
      <c r="AG180" s="8"/>
      <c r="AH180" s="7"/>
      <c r="AI180" s="7"/>
      <c r="AJ180" s="7" t="e">
        <f>VLOOKUP($AI180,Listas!$AB$1:$AC$10,2,FALSE)</f>
        <v>#N/A</v>
      </c>
      <c r="AK180" s="7"/>
      <c r="AL180" s="19"/>
      <c r="AM180" s="1"/>
      <c r="AN180" s="1"/>
      <c r="AO180" s="1"/>
      <c r="AP180" s="1"/>
      <c r="AQ180" s="1"/>
      <c r="AR180" s="1"/>
      <c r="AS180" s="1"/>
      <c r="AT180" s="1"/>
      <c r="AU180" s="1"/>
      <c r="AV180" s="1"/>
      <c r="AW180" s="1"/>
      <c r="AX180" s="1"/>
      <c r="AY180" s="1"/>
      <c r="AZ180" s="1"/>
      <c r="BA180" s="1"/>
      <c r="BB180" s="1"/>
      <c r="BC180" s="1"/>
    </row>
    <row r="181" spans="1:55" ht="15.75" customHeight="1">
      <c r="A181" s="1"/>
      <c r="B181" s="7"/>
      <c r="C181" s="24" t="e">
        <f>VLOOKUP($B181,Listas!$A$2:$B$5,2,FALSE)</f>
        <v>#N/A</v>
      </c>
      <c r="D181" s="7"/>
      <c r="E181" s="24" t="e">
        <f>VLOOKUP($D181,Listas!$E$2:$F$11,2,FALSE)</f>
        <v>#N/A</v>
      </c>
      <c r="F181" s="7"/>
      <c r="G181" s="7"/>
      <c r="H181" s="7"/>
      <c r="I181" s="8"/>
      <c r="J181" s="7"/>
      <c r="K181" s="7"/>
      <c r="L181" s="7"/>
      <c r="M181" s="7"/>
      <c r="N181" s="7"/>
      <c r="O181" s="7"/>
      <c r="P181" s="7"/>
      <c r="Q181" s="7"/>
      <c r="R181" s="7"/>
      <c r="S181" s="7"/>
      <c r="T181" s="7"/>
      <c r="U181" s="7"/>
      <c r="V181" s="7"/>
      <c r="W181" s="7"/>
      <c r="X181" s="7"/>
      <c r="Y181" s="7"/>
      <c r="Z181" s="7"/>
      <c r="AA181" s="7"/>
      <c r="AB181" s="7"/>
      <c r="AC181" s="7"/>
      <c r="AD181" s="7"/>
      <c r="AE181" s="11"/>
      <c r="AF181" s="11"/>
      <c r="AG181" s="8"/>
      <c r="AH181" s="7"/>
      <c r="AI181" s="7"/>
      <c r="AJ181" s="7" t="e">
        <f>VLOOKUP($AI181,Listas!$AB$1:$AC$10,2,FALSE)</f>
        <v>#N/A</v>
      </c>
      <c r="AK181" s="7"/>
      <c r="AL181" s="19"/>
      <c r="AM181" s="1"/>
      <c r="AN181" s="1"/>
      <c r="AO181" s="1"/>
      <c r="AP181" s="1"/>
      <c r="AQ181" s="1"/>
      <c r="AR181" s="1"/>
      <c r="AS181" s="1"/>
      <c r="AT181" s="1"/>
      <c r="AU181" s="1"/>
      <c r="AV181" s="1"/>
      <c r="AW181" s="1"/>
      <c r="AX181" s="1"/>
      <c r="AY181" s="1"/>
      <c r="AZ181" s="1"/>
      <c r="BA181" s="1"/>
      <c r="BB181" s="1"/>
      <c r="BC181" s="1"/>
    </row>
    <row r="182" spans="1:55" ht="15.75" customHeight="1">
      <c r="A182" s="1"/>
      <c r="B182" s="1"/>
      <c r="C182" s="1"/>
      <c r="D182" s="1"/>
      <c r="E182" s="1"/>
      <c r="F182" s="1"/>
      <c r="G182" s="1"/>
      <c r="H182" s="1"/>
      <c r="I182" s="79"/>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9"/>
      <c r="AM182" s="1"/>
      <c r="AN182" s="1"/>
      <c r="AO182" s="1"/>
      <c r="AP182" s="1"/>
      <c r="AQ182" s="1"/>
      <c r="AR182" s="1"/>
      <c r="AS182" s="1"/>
      <c r="AT182" s="1"/>
      <c r="AU182" s="1"/>
      <c r="AV182" s="1"/>
      <c r="AW182" s="1"/>
      <c r="AX182" s="1"/>
      <c r="AY182" s="1"/>
      <c r="AZ182" s="1"/>
      <c r="BA182" s="1"/>
      <c r="BB182" s="1"/>
      <c r="BC182" s="1"/>
    </row>
    <row r="183" spans="1:55" ht="15.75" customHeight="1">
      <c r="A183" s="1"/>
      <c r="B183" s="1"/>
      <c r="C183" s="1"/>
      <c r="D183" s="1"/>
      <c r="E183" s="1"/>
      <c r="F183" s="1"/>
      <c r="G183" s="1"/>
      <c r="H183" s="1"/>
      <c r="I183" s="79"/>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9"/>
      <c r="AM183" s="1"/>
      <c r="AN183" s="1"/>
      <c r="AO183" s="1"/>
      <c r="AP183" s="1"/>
      <c r="AQ183" s="1"/>
      <c r="AR183" s="1"/>
      <c r="AS183" s="1"/>
      <c r="AT183" s="1"/>
      <c r="AU183" s="1"/>
      <c r="AV183" s="1"/>
      <c r="AW183" s="1"/>
      <c r="AX183" s="1"/>
      <c r="AY183" s="1"/>
      <c r="AZ183" s="1"/>
      <c r="BA183" s="1"/>
      <c r="BB183" s="1"/>
      <c r="BC183" s="1"/>
    </row>
    <row r="184" spans="1:55" ht="15.75" customHeight="1">
      <c r="A184" s="1"/>
      <c r="B184" s="1"/>
      <c r="C184" s="1"/>
      <c r="D184" s="1"/>
      <c r="E184" s="1"/>
      <c r="F184" s="1"/>
      <c r="G184" s="1"/>
      <c r="H184" s="1"/>
      <c r="I184" s="79"/>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9"/>
      <c r="AM184" s="1"/>
      <c r="AN184" s="1"/>
      <c r="AO184" s="1"/>
      <c r="AP184" s="1"/>
      <c r="AQ184" s="1"/>
      <c r="AR184" s="1"/>
      <c r="AS184" s="1"/>
      <c r="AT184" s="1"/>
      <c r="AU184" s="1"/>
      <c r="AV184" s="1"/>
      <c r="AW184" s="1"/>
      <c r="AX184" s="1"/>
      <c r="AY184" s="1"/>
      <c r="AZ184" s="1"/>
      <c r="BA184" s="1"/>
      <c r="BB184" s="1"/>
      <c r="BC184" s="1"/>
    </row>
    <row r="185" spans="1:55" ht="15.75" customHeight="1">
      <c r="A185" s="1"/>
      <c r="B185" s="1"/>
      <c r="C185" s="1"/>
      <c r="D185" s="1"/>
      <c r="E185" s="1"/>
      <c r="F185" s="1"/>
      <c r="G185" s="1"/>
      <c r="H185" s="1"/>
      <c r="I185" s="79"/>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9"/>
      <c r="AM185" s="1"/>
      <c r="AN185" s="1"/>
      <c r="AO185" s="1"/>
      <c r="AP185" s="1"/>
      <c r="AQ185" s="1"/>
      <c r="AR185" s="1"/>
      <c r="AS185" s="1"/>
      <c r="AT185" s="1"/>
      <c r="AU185" s="1"/>
      <c r="AV185" s="1"/>
      <c r="AW185" s="1"/>
      <c r="AX185" s="1"/>
      <c r="AY185" s="1"/>
      <c r="AZ185" s="1"/>
      <c r="BA185" s="1"/>
      <c r="BB185" s="1"/>
      <c r="BC185" s="1"/>
    </row>
    <row r="186" spans="1:55" ht="15.75" customHeight="1">
      <c r="A186" s="1"/>
      <c r="B186" s="1"/>
      <c r="C186" s="1"/>
      <c r="D186" s="1"/>
      <c r="E186" s="1"/>
      <c r="F186" s="1"/>
      <c r="G186" s="1"/>
      <c r="H186" s="1"/>
      <c r="I186" s="79"/>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9"/>
      <c r="AM186" s="1"/>
      <c r="AN186" s="1"/>
      <c r="AO186" s="1"/>
      <c r="AP186" s="1"/>
      <c r="AQ186" s="1"/>
      <c r="AR186" s="1"/>
      <c r="AS186" s="1"/>
      <c r="AT186" s="1"/>
      <c r="AU186" s="1"/>
      <c r="AV186" s="1"/>
      <c r="AW186" s="1"/>
      <c r="AX186" s="1"/>
      <c r="AY186" s="1"/>
      <c r="AZ186" s="1"/>
      <c r="BA186" s="1"/>
      <c r="BB186" s="1"/>
      <c r="BC186" s="1"/>
    </row>
    <row r="187" spans="1:55" ht="15.75" customHeight="1">
      <c r="A187" s="1"/>
      <c r="B187" s="1"/>
      <c r="C187" s="1"/>
      <c r="D187" s="1"/>
      <c r="E187" s="1"/>
      <c r="F187" s="1"/>
      <c r="G187" s="1"/>
      <c r="H187" s="1"/>
      <c r="I187" s="79"/>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9"/>
      <c r="AM187" s="1"/>
      <c r="AN187" s="1"/>
      <c r="AO187" s="1"/>
      <c r="AP187" s="1"/>
      <c r="AQ187" s="1"/>
      <c r="AR187" s="1"/>
      <c r="AS187" s="1"/>
      <c r="AT187" s="1"/>
      <c r="AU187" s="1"/>
      <c r="AV187" s="1"/>
      <c r="AW187" s="1"/>
      <c r="AX187" s="1"/>
      <c r="AY187" s="1"/>
      <c r="AZ187" s="1"/>
      <c r="BA187" s="1"/>
      <c r="BB187" s="1"/>
      <c r="BC187" s="1"/>
    </row>
    <row r="188" spans="1:55" ht="15.75" customHeight="1">
      <c r="A188" s="1"/>
      <c r="B188" s="1"/>
      <c r="C188" s="1"/>
      <c r="D188" s="1"/>
      <c r="E188" s="1"/>
      <c r="F188" s="1"/>
      <c r="G188" s="1"/>
      <c r="H188" s="1"/>
      <c r="I188" s="79"/>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9"/>
      <c r="AM188" s="1"/>
      <c r="AN188" s="1"/>
      <c r="AO188" s="1"/>
      <c r="AP188" s="1"/>
      <c r="AQ188" s="1"/>
      <c r="AR188" s="1"/>
      <c r="AS188" s="1"/>
      <c r="AT188" s="1"/>
      <c r="AU188" s="1"/>
      <c r="AV188" s="1"/>
      <c r="AW188" s="1"/>
      <c r="AX188" s="1"/>
      <c r="AY188" s="1"/>
      <c r="AZ188" s="1"/>
      <c r="BA188" s="1"/>
      <c r="BB188" s="1"/>
      <c r="BC188" s="1"/>
    </row>
    <row r="189" spans="1:55" ht="15.75" customHeight="1">
      <c r="A189" s="1"/>
      <c r="B189" s="1"/>
      <c r="C189" s="1"/>
      <c r="D189" s="1"/>
      <c r="E189" s="1"/>
      <c r="F189" s="1"/>
      <c r="G189" s="1"/>
      <c r="H189" s="1"/>
      <c r="I189" s="79"/>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9"/>
      <c r="AM189" s="1"/>
      <c r="AN189" s="1"/>
      <c r="AO189" s="1"/>
      <c r="AP189" s="1"/>
      <c r="AQ189" s="1"/>
      <c r="AR189" s="1"/>
      <c r="AS189" s="1"/>
      <c r="AT189" s="1"/>
      <c r="AU189" s="1"/>
      <c r="AV189" s="1"/>
      <c r="AW189" s="1"/>
      <c r="AX189" s="1"/>
      <c r="AY189" s="1"/>
      <c r="AZ189" s="1"/>
      <c r="BA189" s="1"/>
      <c r="BB189" s="1"/>
      <c r="BC189" s="1"/>
    </row>
    <row r="190" spans="1:55" ht="15.75" customHeight="1">
      <c r="A190" s="1"/>
      <c r="B190" s="1"/>
      <c r="C190" s="1"/>
      <c r="D190" s="1"/>
      <c r="E190" s="1"/>
      <c r="F190" s="1"/>
      <c r="G190" s="1"/>
      <c r="H190" s="1"/>
      <c r="I190" s="79"/>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9"/>
      <c r="AM190" s="1"/>
      <c r="AN190" s="1"/>
      <c r="AO190" s="1"/>
      <c r="AP190" s="1"/>
      <c r="AQ190" s="1"/>
      <c r="AR190" s="1"/>
      <c r="AS190" s="1"/>
      <c r="AT190" s="1"/>
      <c r="AU190" s="1"/>
      <c r="AV190" s="1"/>
      <c r="AW190" s="1"/>
      <c r="AX190" s="1"/>
      <c r="AY190" s="1"/>
      <c r="AZ190" s="1"/>
      <c r="BA190" s="1"/>
      <c r="BB190" s="1"/>
      <c r="BC190" s="1"/>
    </row>
    <row r="191" spans="1:55" ht="15.75" customHeight="1">
      <c r="A191" s="1"/>
      <c r="B191" s="1"/>
      <c r="C191" s="1"/>
      <c r="D191" s="1"/>
      <c r="E191" s="1"/>
      <c r="F191" s="1"/>
      <c r="G191" s="1"/>
      <c r="H191" s="1"/>
      <c r="I191" s="79"/>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9"/>
      <c r="AM191" s="1"/>
      <c r="AN191" s="1"/>
      <c r="AO191" s="1"/>
      <c r="AP191" s="1"/>
      <c r="AQ191" s="1"/>
      <c r="AR191" s="1"/>
      <c r="AS191" s="1"/>
      <c r="AT191" s="1"/>
      <c r="AU191" s="1"/>
      <c r="AV191" s="1"/>
      <c r="AW191" s="1"/>
      <c r="AX191" s="1"/>
      <c r="AY191" s="1"/>
      <c r="AZ191" s="1"/>
      <c r="BA191" s="1"/>
      <c r="BB191" s="1"/>
      <c r="BC191" s="1"/>
    </row>
    <row r="192" spans="1:55" ht="15.75" customHeight="1">
      <c r="A192" s="1"/>
      <c r="B192" s="1"/>
      <c r="C192" s="1"/>
      <c r="D192" s="1"/>
      <c r="E192" s="1"/>
      <c r="F192" s="1"/>
      <c r="G192" s="1"/>
      <c r="H192" s="1"/>
      <c r="I192" s="79"/>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9"/>
      <c r="AM192" s="1"/>
      <c r="AN192" s="1"/>
      <c r="AO192" s="1"/>
      <c r="AP192" s="1"/>
      <c r="AQ192" s="1"/>
      <c r="AR192" s="1"/>
      <c r="AS192" s="1"/>
      <c r="AT192" s="1"/>
      <c r="AU192" s="1"/>
      <c r="AV192" s="1"/>
      <c r="AW192" s="1"/>
      <c r="AX192" s="1"/>
      <c r="AY192" s="1"/>
      <c r="AZ192" s="1"/>
      <c r="BA192" s="1"/>
      <c r="BB192" s="1"/>
      <c r="BC192" s="1"/>
    </row>
    <row r="193" spans="1:55" ht="15.75" customHeight="1">
      <c r="A193" s="1"/>
      <c r="B193" s="1"/>
      <c r="C193" s="1"/>
      <c r="D193" s="1"/>
      <c r="E193" s="1"/>
      <c r="F193" s="1"/>
      <c r="G193" s="1"/>
      <c r="H193" s="1"/>
      <c r="I193" s="79"/>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9"/>
      <c r="AM193" s="1"/>
      <c r="AN193" s="1"/>
      <c r="AO193" s="1"/>
      <c r="AP193" s="1"/>
      <c r="AQ193" s="1"/>
      <c r="AR193" s="1"/>
      <c r="AS193" s="1"/>
      <c r="AT193" s="1"/>
      <c r="AU193" s="1"/>
      <c r="AV193" s="1"/>
      <c r="AW193" s="1"/>
      <c r="AX193" s="1"/>
      <c r="AY193" s="1"/>
      <c r="AZ193" s="1"/>
      <c r="BA193" s="1"/>
      <c r="BB193" s="1"/>
      <c r="BC193" s="1"/>
    </row>
    <row r="194" spans="1:55" ht="15.75" customHeight="1">
      <c r="A194" s="1"/>
      <c r="B194" s="1"/>
      <c r="C194" s="1"/>
      <c r="D194" s="1"/>
      <c r="E194" s="1"/>
      <c r="F194" s="1"/>
      <c r="G194" s="1"/>
      <c r="H194" s="1"/>
      <c r="I194" s="79"/>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9"/>
      <c r="AM194" s="1"/>
      <c r="AN194" s="1"/>
      <c r="AO194" s="1"/>
      <c r="AP194" s="1"/>
      <c r="AQ194" s="1"/>
      <c r="AR194" s="1"/>
      <c r="AS194" s="1"/>
      <c r="AT194" s="1"/>
      <c r="AU194" s="1"/>
      <c r="AV194" s="1"/>
      <c r="AW194" s="1"/>
      <c r="AX194" s="1"/>
      <c r="AY194" s="1"/>
      <c r="AZ194" s="1"/>
      <c r="BA194" s="1"/>
      <c r="BB194" s="1"/>
      <c r="BC194" s="1"/>
    </row>
    <row r="195" spans="1:55" ht="15.75" customHeight="1">
      <c r="A195" s="1"/>
      <c r="B195" s="1"/>
      <c r="C195" s="1"/>
      <c r="D195" s="1"/>
      <c r="E195" s="1"/>
      <c r="F195" s="1"/>
      <c r="G195" s="1"/>
      <c r="H195" s="1"/>
      <c r="I195" s="79"/>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9"/>
      <c r="AM195" s="1"/>
      <c r="AN195" s="1"/>
      <c r="AO195" s="1"/>
      <c r="AP195" s="1"/>
      <c r="AQ195" s="1"/>
      <c r="AR195" s="1"/>
      <c r="AS195" s="1"/>
      <c r="AT195" s="1"/>
      <c r="AU195" s="1"/>
      <c r="AV195" s="1"/>
      <c r="AW195" s="1"/>
      <c r="AX195" s="1"/>
      <c r="AY195" s="1"/>
      <c r="AZ195" s="1"/>
      <c r="BA195" s="1"/>
      <c r="BB195" s="1"/>
      <c r="BC195" s="1"/>
    </row>
    <row r="196" spans="1:55" ht="15.75" customHeight="1">
      <c r="A196" s="1"/>
      <c r="B196" s="1"/>
      <c r="C196" s="1"/>
      <c r="D196" s="1"/>
      <c r="E196" s="1"/>
      <c r="F196" s="1"/>
      <c r="G196" s="1"/>
      <c r="H196" s="1"/>
      <c r="I196" s="7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9"/>
      <c r="AM196" s="1"/>
      <c r="AN196" s="1"/>
      <c r="AO196" s="1"/>
      <c r="AP196" s="1"/>
      <c r="AQ196" s="1"/>
      <c r="AR196" s="1"/>
      <c r="AS196" s="1"/>
      <c r="AT196" s="1"/>
      <c r="AU196" s="1"/>
      <c r="AV196" s="1"/>
      <c r="AW196" s="1"/>
      <c r="AX196" s="1"/>
      <c r="AY196" s="1"/>
      <c r="AZ196" s="1"/>
      <c r="BA196" s="1"/>
      <c r="BB196" s="1"/>
      <c r="BC196" s="1"/>
    </row>
    <row r="197" spans="1:55" ht="15.75" customHeight="1">
      <c r="A197" s="1"/>
      <c r="B197" s="1"/>
      <c r="C197" s="1"/>
      <c r="D197" s="1"/>
      <c r="E197" s="1"/>
      <c r="F197" s="1"/>
      <c r="G197" s="1"/>
      <c r="H197" s="1"/>
      <c r="I197" s="79"/>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9"/>
      <c r="AM197" s="1"/>
      <c r="AN197" s="1"/>
      <c r="AO197" s="1"/>
      <c r="AP197" s="1"/>
      <c r="AQ197" s="1"/>
      <c r="AR197" s="1"/>
      <c r="AS197" s="1"/>
      <c r="AT197" s="1"/>
      <c r="AU197" s="1"/>
      <c r="AV197" s="1"/>
      <c r="AW197" s="1"/>
      <c r="AX197" s="1"/>
      <c r="AY197" s="1"/>
      <c r="AZ197" s="1"/>
      <c r="BA197" s="1"/>
      <c r="BB197" s="1"/>
      <c r="BC197" s="1"/>
    </row>
    <row r="198" spans="1:55" ht="15.75" customHeight="1">
      <c r="A198" s="1"/>
      <c r="B198" s="1"/>
      <c r="C198" s="1"/>
      <c r="D198" s="1"/>
      <c r="E198" s="1"/>
      <c r="F198" s="1"/>
      <c r="G198" s="1"/>
      <c r="H198" s="1"/>
      <c r="I198" s="79"/>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9"/>
      <c r="AM198" s="1"/>
      <c r="AN198" s="1"/>
      <c r="AO198" s="1"/>
      <c r="AP198" s="1"/>
      <c r="AQ198" s="1"/>
      <c r="AR198" s="1"/>
      <c r="AS198" s="1"/>
      <c r="AT198" s="1"/>
      <c r="AU198" s="1"/>
      <c r="AV198" s="1"/>
      <c r="AW198" s="1"/>
      <c r="AX198" s="1"/>
      <c r="AY198" s="1"/>
      <c r="AZ198" s="1"/>
      <c r="BA198" s="1"/>
      <c r="BB198" s="1"/>
      <c r="BC198" s="1"/>
    </row>
    <row r="199" spans="1:55" ht="15.75" customHeight="1">
      <c r="A199" s="1"/>
      <c r="B199" s="1"/>
      <c r="C199" s="1"/>
      <c r="D199" s="1"/>
      <c r="E199" s="1"/>
      <c r="F199" s="1"/>
      <c r="G199" s="1"/>
      <c r="H199" s="1"/>
      <c r="I199" s="79"/>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9"/>
      <c r="AM199" s="1"/>
      <c r="AN199" s="1"/>
      <c r="AO199" s="1"/>
      <c r="AP199" s="1"/>
      <c r="AQ199" s="1"/>
      <c r="AR199" s="1"/>
      <c r="AS199" s="1"/>
      <c r="AT199" s="1"/>
      <c r="AU199" s="1"/>
      <c r="AV199" s="1"/>
      <c r="AW199" s="1"/>
      <c r="AX199" s="1"/>
      <c r="AY199" s="1"/>
      <c r="AZ199" s="1"/>
      <c r="BA199" s="1"/>
      <c r="BB199" s="1"/>
      <c r="BC199" s="1"/>
    </row>
    <row r="200" spans="1:55" ht="15.75" customHeight="1">
      <c r="A200" s="1"/>
      <c r="B200" s="1"/>
      <c r="C200" s="1"/>
      <c r="D200" s="1"/>
      <c r="E200" s="1"/>
      <c r="F200" s="1"/>
      <c r="G200" s="1"/>
      <c r="H200" s="1"/>
      <c r="I200" s="79"/>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9"/>
      <c r="AM200" s="1"/>
      <c r="AN200" s="1"/>
      <c r="AO200" s="1"/>
      <c r="AP200" s="1"/>
      <c r="AQ200" s="1"/>
      <c r="AR200" s="1"/>
      <c r="AS200" s="1"/>
      <c r="AT200" s="1"/>
      <c r="AU200" s="1"/>
      <c r="AV200" s="1"/>
      <c r="AW200" s="1"/>
      <c r="AX200" s="1"/>
      <c r="AY200" s="1"/>
      <c r="AZ200" s="1"/>
      <c r="BA200" s="1"/>
      <c r="BB200" s="1"/>
      <c r="BC200" s="1"/>
    </row>
    <row r="201" spans="1:55" ht="15.75" customHeight="1">
      <c r="A201" s="1"/>
      <c r="B201" s="1"/>
      <c r="C201" s="1"/>
      <c r="D201" s="1"/>
      <c r="E201" s="1"/>
      <c r="F201" s="1"/>
      <c r="G201" s="1"/>
      <c r="H201" s="1"/>
      <c r="I201" s="79"/>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9"/>
      <c r="AM201" s="1"/>
      <c r="AN201" s="1"/>
      <c r="AO201" s="1"/>
      <c r="AP201" s="1"/>
      <c r="AQ201" s="1"/>
      <c r="AR201" s="1"/>
      <c r="AS201" s="1"/>
      <c r="AT201" s="1"/>
      <c r="AU201" s="1"/>
      <c r="AV201" s="1"/>
      <c r="AW201" s="1"/>
      <c r="AX201" s="1"/>
      <c r="AY201" s="1"/>
      <c r="AZ201" s="1"/>
      <c r="BA201" s="1"/>
      <c r="BB201" s="1"/>
      <c r="BC201" s="1"/>
    </row>
    <row r="202" spans="1:55" ht="15.75" customHeight="1">
      <c r="A202" s="1"/>
      <c r="B202" s="1"/>
      <c r="C202" s="1"/>
      <c r="D202" s="1"/>
      <c r="E202" s="1"/>
      <c r="F202" s="1"/>
      <c r="G202" s="1"/>
      <c r="H202" s="1"/>
      <c r="I202" s="7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9"/>
      <c r="AM202" s="1"/>
      <c r="AN202" s="1"/>
      <c r="AO202" s="1"/>
      <c r="AP202" s="1"/>
      <c r="AQ202" s="1"/>
      <c r="AR202" s="1"/>
      <c r="AS202" s="1"/>
      <c r="AT202" s="1"/>
      <c r="AU202" s="1"/>
      <c r="AV202" s="1"/>
      <c r="AW202" s="1"/>
      <c r="AX202" s="1"/>
      <c r="AY202" s="1"/>
      <c r="AZ202" s="1"/>
      <c r="BA202" s="1"/>
      <c r="BB202" s="1"/>
      <c r="BC202" s="1"/>
    </row>
    <row r="203" spans="1:55" ht="15.75" customHeight="1">
      <c r="A203" s="1"/>
      <c r="B203" s="1"/>
      <c r="C203" s="1"/>
      <c r="D203" s="1"/>
      <c r="E203" s="1"/>
      <c r="F203" s="1"/>
      <c r="G203" s="1"/>
      <c r="H203" s="1"/>
      <c r="I203" s="7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9"/>
      <c r="AM203" s="1"/>
      <c r="AN203" s="1"/>
      <c r="AO203" s="1"/>
      <c r="AP203" s="1"/>
      <c r="AQ203" s="1"/>
      <c r="AR203" s="1"/>
      <c r="AS203" s="1"/>
      <c r="AT203" s="1"/>
      <c r="AU203" s="1"/>
      <c r="AV203" s="1"/>
      <c r="AW203" s="1"/>
      <c r="AX203" s="1"/>
      <c r="AY203" s="1"/>
      <c r="AZ203" s="1"/>
      <c r="BA203" s="1"/>
      <c r="BB203" s="1"/>
      <c r="BC203" s="1"/>
    </row>
    <row r="204" spans="1:55" ht="15.75" customHeight="1">
      <c r="A204" s="1"/>
      <c r="B204" s="1"/>
      <c r="C204" s="1"/>
      <c r="D204" s="1"/>
      <c r="E204" s="1"/>
      <c r="F204" s="1"/>
      <c r="G204" s="1"/>
      <c r="H204" s="1"/>
      <c r="I204" s="7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9"/>
      <c r="AM204" s="1"/>
      <c r="AN204" s="1"/>
      <c r="AO204" s="1"/>
      <c r="AP204" s="1"/>
      <c r="AQ204" s="1"/>
      <c r="AR204" s="1"/>
      <c r="AS204" s="1"/>
      <c r="AT204" s="1"/>
      <c r="AU204" s="1"/>
      <c r="AV204" s="1"/>
      <c r="AW204" s="1"/>
      <c r="AX204" s="1"/>
      <c r="AY204" s="1"/>
      <c r="AZ204" s="1"/>
      <c r="BA204" s="1"/>
      <c r="BB204" s="1"/>
      <c r="BC204" s="1"/>
    </row>
    <row r="205" spans="1:55" ht="15.75" customHeight="1">
      <c r="A205" s="1"/>
      <c r="B205" s="1"/>
      <c r="C205" s="1"/>
      <c r="D205" s="1"/>
      <c r="E205" s="1"/>
      <c r="F205" s="1"/>
      <c r="G205" s="1"/>
      <c r="H205" s="1"/>
      <c r="I205" s="7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9"/>
      <c r="AM205" s="1"/>
      <c r="AN205" s="1"/>
      <c r="AO205" s="1"/>
      <c r="AP205" s="1"/>
      <c r="AQ205" s="1"/>
      <c r="AR205" s="1"/>
      <c r="AS205" s="1"/>
      <c r="AT205" s="1"/>
      <c r="AU205" s="1"/>
      <c r="AV205" s="1"/>
      <c r="AW205" s="1"/>
      <c r="AX205" s="1"/>
      <c r="AY205" s="1"/>
      <c r="AZ205" s="1"/>
      <c r="BA205" s="1"/>
      <c r="BB205" s="1"/>
      <c r="BC205" s="1"/>
    </row>
    <row r="206" spans="1:55" ht="15.75" customHeight="1">
      <c r="A206" s="1"/>
      <c r="B206" s="1"/>
      <c r="C206" s="1"/>
      <c r="D206" s="1"/>
      <c r="E206" s="1"/>
      <c r="F206" s="1"/>
      <c r="G206" s="1"/>
      <c r="H206" s="1"/>
      <c r="I206" s="7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9"/>
      <c r="AM206" s="1"/>
      <c r="AN206" s="1"/>
      <c r="AO206" s="1"/>
      <c r="AP206" s="1"/>
      <c r="AQ206" s="1"/>
      <c r="AR206" s="1"/>
      <c r="AS206" s="1"/>
      <c r="AT206" s="1"/>
      <c r="AU206" s="1"/>
      <c r="AV206" s="1"/>
      <c r="AW206" s="1"/>
      <c r="AX206" s="1"/>
      <c r="AY206" s="1"/>
      <c r="AZ206" s="1"/>
      <c r="BA206" s="1"/>
      <c r="BB206" s="1"/>
      <c r="BC206" s="1"/>
    </row>
    <row r="207" spans="1:55" ht="15.75" customHeight="1">
      <c r="A207" s="1"/>
      <c r="B207" s="1"/>
      <c r="C207" s="1"/>
      <c r="D207" s="1"/>
      <c r="E207" s="1"/>
      <c r="F207" s="1"/>
      <c r="G207" s="1"/>
      <c r="H207" s="1"/>
      <c r="I207" s="79"/>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9"/>
      <c r="AM207" s="1"/>
      <c r="AN207" s="1"/>
      <c r="AO207" s="1"/>
      <c r="AP207" s="1"/>
      <c r="AQ207" s="1"/>
      <c r="AR207" s="1"/>
      <c r="AS207" s="1"/>
      <c r="AT207" s="1"/>
      <c r="AU207" s="1"/>
      <c r="AV207" s="1"/>
      <c r="AW207" s="1"/>
      <c r="AX207" s="1"/>
      <c r="AY207" s="1"/>
      <c r="AZ207" s="1"/>
      <c r="BA207" s="1"/>
      <c r="BB207" s="1"/>
      <c r="BC207" s="1"/>
    </row>
    <row r="208" spans="1:55" ht="15.75" customHeight="1">
      <c r="A208" s="1"/>
      <c r="B208" s="1"/>
      <c r="C208" s="1"/>
      <c r="D208" s="1"/>
      <c r="E208" s="1"/>
      <c r="F208" s="1"/>
      <c r="G208" s="1"/>
      <c r="H208" s="1"/>
      <c r="I208" s="79"/>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9"/>
      <c r="AM208" s="1"/>
      <c r="AN208" s="1"/>
      <c r="AO208" s="1"/>
      <c r="AP208" s="1"/>
      <c r="AQ208" s="1"/>
      <c r="AR208" s="1"/>
      <c r="AS208" s="1"/>
      <c r="AT208" s="1"/>
      <c r="AU208" s="1"/>
      <c r="AV208" s="1"/>
      <c r="AW208" s="1"/>
      <c r="AX208" s="1"/>
      <c r="AY208" s="1"/>
      <c r="AZ208" s="1"/>
      <c r="BA208" s="1"/>
      <c r="BB208" s="1"/>
      <c r="BC208" s="1"/>
    </row>
    <row r="209" spans="1:55" ht="15.75" customHeight="1">
      <c r="A209" s="1"/>
      <c r="B209" s="1"/>
      <c r="C209" s="1"/>
      <c r="D209" s="1"/>
      <c r="E209" s="1"/>
      <c r="F209" s="1"/>
      <c r="G209" s="1"/>
      <c r="H209" s="1"/>
      <c r="I209" s="79"/>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9"/>
      <c r="AM209" s="1"/>
      <c r="AN209" s="1"/>
      <c r="AO209" s="1"/>
      <c r="AP209" s="1"/>
      <c r="AQ209" s="1"/>
      <c r="AR209" s="1"/>
      <c r="AS209" s="1"/>
      <c r="AT209" s="1"/>
      <c r="AU209" s="1"/>
      <c r="AV209" s="1"/>
      <c r="AW209" s="1"/>
      <c r="AX209" s="1"/>
      <c r="AY209" s="1"/>
      <c r="AZ209" s="1"/>
      <c r="BA209" s="1"/>
      <c r="BB209" s="1"/>
      <c r="BC209" s="1"/>
    </row>
    <row r="210" spans="1:55" ht="15.75" customHeight="1">
      <c r="A210" s="1"/>
      <c r="B210" s="1"/>
      <c r="C210" s="1"/>
      <c r="D210" s="1"/>
      <c r="E210" s="1"/>
      <c r="F210" s="1"/>
      <c r="G210" s="1"/>
      <c r="H210" s="1"/>
      <c r="I210" s="79"/>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9"/>
      <c r="AM210" s="1"/>
      <c r="AN210" s="1"/>
      <c r="AO210" s="1"/>
      <c r="AP210" s="1"/>
      <c r="AQ210" s="1"/>
      <c r="AR210" s="1"/>
      <c r="AS210" s="1"/>
      <c r="AT210" s="1"/>
      <c r="AU210" s="1"/>
      <c r="AV210" s="1"/>
      <c r="AW210" s="1"/>
      <c r="AX210" s="1"/>
      <c r="AY210" s="1"/>
      <c r="AZ210" s="1"/>
      <c r="BA210" s="1"/>
      <c r="BB210" s="1"/>
      <c r="BC210" s="1"/>
    </row>
    <row r="211" spans="1:55" ht="15.75" customHeight="1">
      <c r="A211" s="1"/>
      <c r="B211" s="1"/>
      <c r="C211" s="1"/>
      <c r="D211" s="1"/>
      <c r="E211" s="1"/>
      <c r="F211" s="1"/>
      <c r="G211" s="1"/>
      <c r="H211" s="1"/>
      <c r="I211" s="79"/>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9"/>
      <c r="AM211" s="1"/>
      <c r="AN211" s="1"/>
      <c r="AO211" s="1"/>
      <c r="AP211" s="1"/>
      <c r="AQ211" s="1"/>
      <c r="AR211" s="1"/>
      <c r="AS211" s="1"/>
      <c r="AT211" s="1"/>
      <c r="AU211" s="1"/>
      <c r="AV211" s="1"/>
      <c r="AW211" s="1"/>
      <c r="AX211" s="1"/>
      <c r="AY211" s="1"/>
      <c r="AZ211" s="1"/>
      <c r="BA211" s="1"/>
      <c r="BB211" s="1"/>
      <c r="BC211" s="1"/>
    </row>
    <row r="212" spans="1:55" ht="15.75" customHeight="1">
      <c r="A212" s="1"/>
      <c r="B212" s="1"/>
      <c r="C212" s="1"/>
      <c r="D212" s="1"/>
      <c r="E212" s="1"/>
      <c r="F212" s="1"/>
      <c r="G212" s="1"/>
      <c r="H212" s="1"/>
      <c r="I212" s="79"/>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9"/>
      <c r="AM212" s="1"/>
      <c r="AN212" s="1"/>
      <c r="AO212" s="1"/>
      <c r="AP212" s="1"/>
      <c r="AQ212" s="1"/>
      <c r="AR212" s="1"/>
      <c r="AS212" s="1"/>
      <c r="AT212" s="1"/>
      <c r="AU212" s="1"/>
      <c r="AV212" s="1"/>
      <c r="AW212" s="1"/>
      <c r="AX212" s="1"/>
      <c r="AY212" s="1"/>
      <c r="AZ212" s="1"/>
      <c r="BA212" s="1"/>
      <c r="BB212" s="1"/>
      <c r="BC212" s="1"/>
    </row>
    <row r="213" spans="1:55" ht="15.75" customHeight="1">
      <c r="A213" s="1"/>
      <c r="B213" s="1"/>
      <c r="C213" s="1"/>
      <c r="D213" s="1"/>
      <c r="E213" s="1"/>
      <c r="F213" s="1"/>
      <c r="G213" s="1"/>
      <c r="H213" s="1"/>
      <c r="I213" s="79"/>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9"/>
      <c r="AM213" s="1"/>
      <c r="AN213" s="1"/>
      <c r="AO213" s="1"/>
      <c r="AP213" s="1"/>
      <c r="AQ213" s="1"/>
      <c r="AR213" s="1"/>
      <c r="AS213" s="1"/>
      <c r="AT213" s="1"/>
      <c r="AU213" s="1"/>
      <c r="AV213" s="1"/>
      <c r="AW213" s="1"/>
      <c r="AX213" s="1"/>
      <c r="AY213" s="1"/>
      <c r="AZ213" s="1"/>
      <c r="BA213" s="1"/>
      <c r="BB213" s="1"/>
      <c r="BC213" s="1"/>
    </row>
    <row r="214" spans="1:55" ht="15.75" customHeight="1">
      <c r="A214" s="1"/>
      <c r="B214" s="1"/>
      <c r="C214" s="1"/>
      <c r="D214" s="1"/>
      <c r="E214" s="1"/>
      <c r="F214" s="1"/>
      <c r="G214" s="1"/>
      <c r="H214" s="1"/>
      <c r="I214" s="79"/>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9"/>
      <c r="AM214" s="1"/>
      <c r="AN214" s="1"/>
      <c r="AO214" s="1"/>
      <c r="AP214" s="1"/>
      <c r="AQ214" s="1"/>
      <c r="AR214" s="1"/>
      <c r="AS214" s="1"/>
      <c r="AT214" s="1"/>
      <c r="AU214" s="1"/>
      <c r="AV214" s="1"/>
      <c r="AW214" s="1"/>
      <c r="AX214" s="1"/>
      <c r="AY214" s="1"/>
      <c r="AZ214" s="1"/>
      <c r="BA214" s="1"/>
      <c r="BB214" s="1"/>
      <c r="BC214" s="1"/>
    </row>
    <row r="215" spans="1:55" ht="15.75" customHeight="1">
      <c r="A215" s="1"/>
      <c r="B215" s="1"/>
      <c r="C215" s="1"/>
      <c r="D215" s="1"/>
      <c r="E215" s="1"/>
      <c r="F215" s="1"/>
      <c r="G215" s="1"/>
      <c r="H215" s="1"/>
      <c r="I215" s="79"/>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9"/>
      <c r="AM215" s="1"/>
      <c r="AN215" s="1"/>
      <c r="AO215" s="1"/>
      <c r="AP215" s="1"/>
      <c r="AQ215" s="1"/>
      <c r="AR215" s="1"/>
      <c r="AS215" s="1"/>
      <c r="AT215" s="1"/>
      <c r="AU215" s="1"/>
      <c r="AV215" s="1"/>
      <c r="AW215" s="1"/>
      <c r="AX215" s="1"/>
      <c r="AY215" s="1"/>
      <c r="AZ215" s="1"/>
      <c r="BA215" s="1"/>
      <c r="BB215" s="1"/>
      <c r="BC215" s="1"/>
    </row>
    <row r="216" spans="1:55" ht="15.75" customHeight="1">
      <c r="A216" s="1"/>
      <c r="B216" s="1"/>
      <c r="C216" s="1"/>
      <c r="D216" s="1"/>
      <c r="E216" s="1"/>
      <c r="F216" s="1"/>
      <c r="G216" s="1"/>
      <c r="H216" s="1"/>
      <c r="I216" s="79"/>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9"/>
      <c r="AM216" s="1"/>
      <c r="AN216" s="1"/>
      <c r="AO216" s="1"/>
      <c r="AP216" s="1"/>
      <c r="AQ216" s="1"/>
      <c r="AR216" s="1"/>
      <c r="AS216" s="1"/>
      <c r="AT216" s="1"/>
      <c r="AU216" s="1"/>
      <c r="AV216" s="1"/>
      <c r="AW216" s="1"/>
      <c r="AX216" s="1"/>
      <c r="AY216" s="1"/>
      <c r="AZ216" s="1"/>
      <c r="BA216" s="1"/>
      <c r="BB216" s="1"/>
      <c r="BC216" s="1"/>
    </row>
    <row r="217" spans="1:55" ht="15.75" customHeight="1">
      <c r="A217" s="1"/>
      <c r="B217" s="1"/>
      <c r="C217" s="1"/>
      <c r="D217" s="1"/>
      <c r="E217" s="1"/>
      <c r="F217" s="1"/>
      <c r="G217" s="1"/>
      <c r="H217" s="1"/>
      <c r="I217" s="79"/>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9"/>
      <c r="AM217" s="1"/>
      <c r="AN217" s="1"/>
      <c r="AO217" s="1"/>
      <c r="AP217" s="1"/>
      <c r="AQ217" s="1"/>
      <c r="AR217" s="1"/>
      <c r="AS217" s="1"/>
      <c r="AT217" s="1"/>
      <c r="AU217" s="1"/>
      <c r="AV217" s="1"/>
      <c r="AW217" s="1"/>
      <c r="AX217" s="1"/>
      <c r="AY217" s="1"/>
      <c r="AZ217" s="1"/>
      <c r="BA217" s="1"/>
      <c r="BB217" s="1"/>
      <c r="BC217" s="1"/>
    </row>
    <row r="218" spans="1:55" ht="15.75" customHeight="1">
      <c r="A218" s="1"/>
      <c r="B218" s="1"/>
      <c r="C218" s="1"/>
      <c r="D218" s="1"/>
      <c r="E218" s="1"/>
      <c r="F218" s="1"/>
      <c r="G218" s="1"/>
      <c r="H218" s="1"/>
      <c r="I218" s="79"/>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9"/>
      <c r="AM218" s="1"/>
      <c r="AN218" s="1"/>
      <c r="AO218" s="1"/>
      <c r="AP218" s="1"/>
      <c r="AQ218" s="1"/>
      <c r="AR218" s="1"/>
      <c r="AS218" s="1"/>
      <c r="AT218" s="1"/>
      <c r="AU218" s="1"/>
      <c r="AV218" s="1"/>
      <c r="AW218" s="1"/>
      <c r="AX218" s="1"/>
      <c r="AY218" s="1"/>
      <c r="AZ218" s="1"/>
      <c r="BA218" s="1"/>
      <c r="BB218" s="1"/>
      <c r="BC218" s="1"/>
    </row>
    <row r="219" spans="1:55" ht="15.75" customHeight="1">
      <c r="A219" s="1"/>
      <c r="B219" s="1"/>
      <c r="C219" s="1"/>
      <c r="D219" s="1"/>
      <c r="E219" s="1"/>
      <c r="F219" s="1"/>
      <c r="G219" s="1"/>
      <c r="H219" s="1"/>
      <c r="I219" s="79"/>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9"/>
      <c r="AM219" s="1"/>
      <c r="AN219" s="1"/>
      <c r="AO219" s="1"/>
      <c r="AP219" s="1"/>
      <c r="AQ219" s="1"/>
      <c r="AR219" s="1"/>
      <c r="AS219" s="1"/>
      <c r="AT219" s="1"/>
      <c r="AU219" s="1"/>
      <c r="AV219" s="1"/>
      <c r="AW219" s="1"/>
      <c r="AX219" s="1"/>
      <c r="AY219" s="1"/>
      <c r="AZ219" s="1"/>
      <c r="BA219" s="1"/>
      <c r="BB219" s="1"/>
      <c r="BC219" s="1"/>
    </row>
    <row r="220" spans="1:55" ht="15.75" customHeight="1">
      <c r="A220" s="1"/>
      <c r="B220" s="1"/>
      <c r="C220" s="1"/>
      <c r="D220" s="1"/>
      <c r="E220" s="1"/>
      <c r="F220" s="1"/>
      <c r="G220" s="1"/>
      <c r="H220" s="1"/>
      <c r="I220" s="79"/>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9"/>
      <c r="AM220" s="1"/>
      <c r="AN220" s="1"/>
      <c r="AO220" s="1"/>
      <c r="AP220" s="1"/>
      <c r="AQ220" s="1"/>
      <c r="AR220" s="1"/>
      <c r="AS220" s="1"/>
      <c r="AT220" s="1"/>
      <c r="AU220" s="1"/>
      <c r="AV220" s="1"/>
      <c r="AW220" s="1"/>
      <c r="AX220" s="1"/>
      <c r="AY220" s="1"/>
      <c r="AZ220" s="1"/>
      <c r="BA220" s="1"/>
      <c r="BB220" s="1"/>
      <c r="BC220" s="1"/>
    </row>
    <row r="221" spans="1:55" ht="15.75" customHeight="1">
      <c r="A221" s="1"/>
      <c r="B221" s="1"/>
      <c r="C221" s="1"/>
      <c r="D221" s="1"/>
      <c r="E221" s="1"/>
      <c r="F221" s="1"/>
      <c r="G221" s="1"/>
      <c r="H221" s="1"/>
      <c r="I221" s="79"/>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9"/>
      <c r="AM221" s="1"/>
      <c r="AN221" s="1"/>
      <c r="AO221" s="1"/>
      <c r="AP221" s="1"/>
      <c r="AQ221" s="1"/>
      <c r="AR221" s="1"/>
      <c r="AS221" s="1"/>
      <c r="AT221" s="1"/>
      <c r="AU221" s="1"/>
      <c r="AV221" s="1"/>
      <c r="AW221" s="1"/>
      <c r="AX221" s="1"/>
      <c r="AY221" s="1"/>
      <c r="AZ221" s="1"/>
      <c r="BA221" s="1"/>
      <c r="BB221" s="1"/>
      <c r="BC221" s="1"/>
    </row>
    <row r="222" spans="1:55" ht="15.75" customHeight="1">
      <c r="A222" s="1"/>
      <c r="B222" s="1"/>
      <c r="C222" s="1"/>
      <c r="D222" s="1"/>
      <c r="E222" s="1"/>
      <c r="F222" s="1"/>
      <c r="G222" s="1"/>
      <c r="H222" s="1"/>
      <c r="I222" s="79"/>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9"/>
      <c r="AM222" s="1"/>
      <c r="AN222" s="1"/>
      <c r="AO222" s="1"/>
      <c r="AP222" s="1"/>
      <c r="AQ222" s="1"/>
      <c r="AR222" s="1"/>
      <c r="AS222" s="1"/>
      <c r="AT222" s="1"/>
      <c r="AU222" s="1"/>
      <c r="AV222" s="1"/>
      <c r="AW222" s="1"/>
      <c r="AX222" s="1"/>
      <c r="AY222" s="1"/>
      <c r="AZ222" s="1"/>
      <c r="BA222" s="1"/>
      <c r="BB222" s="1"/>
      <c r="BC222" s="1"/>
    </row>
    <row r="223" spans="1:55" ht="15.75" customHeight="1">
      <c r="A223" s="1"/>
      <c r="B223" s="1"/>
      <c r="C223" s="1"/>
      <c r="D223" s="1"/>
      <c r="E223" s="1"/>
      <c r="F223" s="1"/>
      <c r="G223" s="1"/>
      <c r="H223" s="1"/>
      <c r="I223" s="79"/>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9"/>
      <c r="AM223" s="1"/>
      <c r="AN223" s="1"/>
      <c r="AO223" s="1"/>
      <c r="AP223" s="1"/>
      <c r="AQ223" s="1"/>
      <c r="AR223" s="1"/>
      <c r="AS223" s="1"/>
      <c r="AT223" s="1"/>
      <c r="AU223" s="1"/>
      <c r="AV223" s="1"/>
      <c r="AW223" s="1"/>
      <c r="AX223" s="1"/>
      <c r="AY223" s="1"/>
      <c r="AZ223" s="1"/>
      <c r="BA223" s="1"/>
      <c r="BB223" s="1"/>
      <c r="BC223" s="1"/>
    </row>
    <row r="224" spans="1:55" ht="15.75" customHeight="1">
      <c r="A224" s="1"/>
      <c r="B224" s="1"/>
      <c r="C224" s="1"/>
      <c r="D224" s="1"/>
      <c r="E224" s="1"/>
      <c r="F224" s="1"/>
      <c r="G224" s="1"/>
      <c r="H224" s="1"/>
      <c r="I224" s="79"/>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9"/>
      <c r="AM224" s="1"/>
      <c r="AN224" s="1"/>
      <c r="AO224" s="1"/>
      <c r="AP224" s="1"/>
      <c r="AQ224" s="1"/>
      <c r="AR224" s="1"/>
      <c r="AS224" s="1"/>
      <c r="AT224" s="1"/>
      <c r="AU224" s="1"/>
      <c r="AV224" s="1"/>
      <c r="AW224" s="1"/>
      <c r="AX224" s="1"/>
      <c r="AY224" s="1"/>
      <c r="AZ224" s="1"/>
      <c r="BA224" s="1"/>
      <c r="BB224" s="1"/>
      <c r="BC224" s="1"/>
    </row>
    <row r="225" spans="1:55" ht="15.75" customHeight="1">
      <c r="A225" s="1"/>
      <c r="B225" s="1"/>
      <c r="C225" s="1"/>
      <c r="D225" s="1"/>
      <c r="E225" s="1"/>
      <c r="F225" s="1"/>
      <c r="G225" s="1"/>
      <c r="H225" s="1"/>
      <c r="I225" s="79"/>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9"/>
      <c r="AM225" s="1"/>
      <c r="AN225" s="1"/>
      <c r="AO225" s="1"/>
      <c r="AP225" s="1"/>
      <c r="AQ225" s="1"/>
      <c r="AR225" s="1"/>
      <c r="AS225" s="1"/>
      <c r="AT225" s="1"/>
      <c r="AU225" s="1"/>
      <c r="AV225" s="1"/>
      <c r="AW225" s="1"/>
      <c r="AX225" s="1"/>
      <c r="AY225" s="1"/>
      <c r="AZ225" s="1"/>
      <c r="BA225" s="1"/>
      <c r="BB225" s="1"/>
      <c r="BC225" s="1"/>
    </row>
    <row r="226" spans="1:55" ht="15.75" customHeight="1">
      <c r="A226" s="1"/>
      <c r="B226" s="1"/>
      <c r="C226" s="1"/>
      <c r="D226" s="1"/>
      <c r="E226" s="1"/>
      <c r="F226" s="1"/>
      <c r="G226" s="1"/>
      <c r="H226" s="1"/>
      <c r="I226" s="79"/>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9"/>
      <c r="AM226" s="1"/>
      <c r="AN226" s="1"/>
      <c r="AO226" s="1"/>
      <c r="AP226" s="1"/>
      <c r="AQ226" s="1"/>
      <c r="AR226" s="1"/>
      <c r="AS226" s="1"/>
      <c r="AT226" s="1"/>
      <c r="AU226" s="1"/>
      <c r="AV226" s="1"/>
      <c r="AW226" s="1"/>
      <c r="AX226" s="1"/>
      <c r="AY226" s="1"/>
      <c r="AZ226" s="1"/>
      <c r="BA226" s="1"/>
      <c r="BB226" s="1"/>
      <c r="BC226" s="1"/>
    </row>
    <row r="227" spans="1:55" ht="15.75" customHeight="1">
      <c r="A227" s="1"/>
      <c r="B227" s="1"/>
      <c r="C227" s="1"/>
      <c r="D227" s="1"/>
      <c r="E227" s="1"/>
      <c r="F227" s="1"/>
      <c r="G227" s="1"/>
      <c r="H227" s="1"/>
      <c r="I227" s="79"/>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9"/>
      <c r="AM227" s="1"/>
      <c r="AN227" s="1"/>
      <c r="AO227" s="1"/>
      <c r="AP227" s="1"/>
      <c r="AQ227" s="1"/>
      <c r="AR227" s="1"/>
      <c r="AS227" s="1"/>
      <c r="AT227" s="1"/>
      <c r="AU227" s="1"/>
      <c r="AV227" s="1"/>
      <c r="AW227" s="1"/>
      <c r="AX227" s="1"/>
      <c r="AY227" s="1"/>
      <c r="AZ227" s="1"/>
      <c r="BA227" s="1"/>
      <c r="BB227" s="1"/>
      <c r="BC227" s="1"/>
    </row>
    <row r="228" spans="1:55" ht="15.75" customHeight="1">
      <c r="A228" s="1"/>
      <c r="B228" s="1"/>
      <c r="C228" s="1"/>
      <c r="D228" s="1"/>
      <c r="E228" s="1"/>
      <c r="F228" s="1"/>
      <c r="G228" s="1"/>
      <c r="H228" s="1"/>
      <c r="I228" s="79"/>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9"/>
      <c r="AM228" s="1"/>
      <c r="AN228" s="1"/>
      <c r="AO228" s="1"/>
      <c r="AP228" s="1"/>
      <c r="AQ228" s="1"/>
      <c r="AR228" s="1"/>
      <c r="AS228" s="1"/>
      <c r="AT228" s="1"/>
      <c r="AU228" s="1"/>
      <c r="AV228" s="1"/>
      <c r="AW228" s="1"/>
      <c r="AX228" s="1"/>
      <c r="AY228" s="1"/>
      <c r="AZ228" s="1"/>
      <c r="BA228" s="1"/>
      <c r="BB228" s="1"/>
      <c r="BC228" s="1"/>
    </row>
    <row r="229" spans="1:55" ht="15.75" customHeight="1">
      <c r="A229" s="1"/>
      <c r="B229" s="1"/>
      <c r="C229" s="1"/>
      <c r="D229" s="1"/>
      <c r="E229" s="1"/>
      <c r="F229" s="1"/>
      <c r="G229" s="1"/>
      <c r="H229" s="1"/>
      <c r="I229" s="79"/>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9"/>
      <c r="AM229" s="1"/>
      <c r="AN229" s="1"/>
      <c r="AO229" s="1"/>
      <c r="AP229" s="1"/>
      <c r="AQ229" s="1"/>
      <c r="AR229" s="1"/>
      <c r="AS229" s="1"/>
      <c r="AT229" s="1"/>
      <c r="AU229" s="1"/>
      <c r="AV229" s="1"/>
      <c r="AW229" s="1"/>
      <c r="AX229" s="1"/>
      <c r="AY229" s="1"/>
      <c r="AZ229" s="1"/>
      <c r="BA229" s="1"/>
      <c r="BB229" s="1"/>
      <c r="BC229" s="1"/>
    </row>
    <row r="230" spans="1:55" ht="15.75" customHeight="1">
      <c r="A230" s="1"/>
      <c r="B230" s="1"/>
      <c r="C230" s="1"/>
      <c r="D230" s="1"/>
      <c r="E230" s="1"/>
      <c r="F230" s="1"/>
      <c r="G230" s="1"/>
      <c r="H230" s="1"/>
      <c r="I230" s="79"/>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9"/>
      <c r="AM230" s="1"/>
      <c r="AN230" s="1"/>
      <c r="AO230" s="1"/>
      <c r="AP230" s="1"/>
      <c r="AQ230" s="1"/>
      <c r="AR230" s="1"/>
      <c r="AS230" s="1"/>
      <c r="AT230" s="1"/>
      <c r="AU230" s="1"/>
      <c r="AV230" s="1"/>
      <c r="AW230" s="1"/>
      <c r="AX230" s="1"/>
      <c r="AY230" s="1"/>
      <c r="AZ230" s="1"/>
      <c r="BA230" s="1"/>
      <c r="BB230" s="1"/>
      <c r="BC230" s="1"/>
    </row>
    <row r="231" spans="1:55" ht="15.75" customHeight="1">
      <c r="A231" s="1"/>
      <c r="B231" s="1"/>
      <c r="C231" s="1"/>
      <c r="D231" s="1"/>
      <c r="E231" s="1"/>
      <c r="F231" s="1"/>
      <c r="G231" s="1"/>
      <c r="H231" s="1"/>
      <c r="I231" s="79"/>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9"/>
      <c r="AM231" s="1"/>
      <c r="AN231" s="1"/>
      <c r="AO231" s="1"/>
      <c r="AP231" s="1"/>
      <c r="AQ231" s="1"/>
      <c r="AR231" s="1"/>
      <c r="AS231" s="1"/>
      <c r="AT231" s="1"/>
      <c r="AU231" s="1"/>
      <c r="AV231" s="1"/>
      <c r="AW231" s="1"/>
      <c r="AX231" s="1"/>
      <c r="AY231" s="1"/>
      <c r="AZ231" s="1"/>
      <c r="BA231" s="1"/>
      <c r="BB231" s="1"/>
      <c r="BC231" s="1"/>
    </row>
    <row r="232" spans="1:55" ht="15.75" customHeight="1">
      <c r="A232" s="1"/>
      <c r="B232" s="1"/>
      <c r="C232" s="1"/>
      <c r="D232" s="1"/>
      <c r="E232" s="1"/>
      <c r="F232" s="1"/>
      <c r="G232" s="1"/>
      <c r="H232" s="1"/>
      <c r="I232" s="79"/>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9"/>
      <c r="AM232" s="1"/>
      <c r="AN232" s="1"/>
      <c r="AO232" s="1"/>
      <c r="AP232" s="1"/>
      <c r="AQ232" s="1"/>
      <c r="AR232" s="1"/>
      <c r="AS232" s="1"/>
      <c r="AT232" s="1"/>
      <c r="AU232" s="1"/>
      <c r="AV232" s="1"/>
      <c r="AW232" s="1"/>
      <c r="AX232" s="1"/>
      <c r="AY232" s="1"/>
      <c r="AZ232" s="1"/>
      <c r="BA232" s="1"/>
      <c r="BB232" s="1"/>
      <c r="BC232" s="1"/>
    </row>
    <row r="233" spans="1:55" ht="15.75" customHeight="1">
      <c r="A233" s="1"/>
      <c r="B233" s="1"/>
      <c r="C233" s="1"/>
      <c r="D233" s="1"/>
      <c r="E233" s="1"/>
      <c r="F233" s="1"/>
      <c r="G233" s="1"/>
      <c r="H233" s="1"/>
      <c r="I233" s="79"/>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9"/>
      <c r="AM233" s="1"/>
      <c r="AN233" s="1"/>
      <c r="AO233" s="1"/>
      <c r="AP233" s="1"/>
      <c r="AQ233" s="1"/>
      <c r="AR233" s="1"/>
      <c r="AS233" s="1"/>
      <c r="AT233" s="1"/>
      <c r="AU233" s="1"/>
      <c r="AV233" s="1"/>
      <c r="AW233" s="1"/>
      <c r="AX233" s="1"/>
      <c r="AY233" s="1"/>
      <c r="AZ233" s="1"/>
      <c r="BA233" s="1"/>
      <c r="BB233" s="1"/>
      <c r="BC233" s="1"/>
    </row>
    <row r="234" spans="1:55" ht="15.75" customHeight="1">
      <c r="A234" s="1"/>
      <c r="B234" s="1"/>
      <c r="C234" s="1"/>
      <c r="D234" s="1"/>
      <c r="E234" s="1"/>
      <c r="F234" s="1"/>
      <c r="G234" s="1"/>
      <c r="H234" s="1"/>
      <c r="I234" s="79"/>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9"/>
      <c r="AM234" s="1"/>
      <c r="AN234" s="1"/>
      <c r="AO234" s="1"/>
      <c r="AP234" s="1"/>
      <c r="AQ234" s="1"/>
      <c r="AR234" s="1"/>
      <c r="AS234" s="1"/>
      <c r="AT234" s="1"/>
      <c r="AU234" s="1"/>
      <c r="AV234" s="1"/>
      <c r="AW234" s="1"/>
      <c r="AX234" s="1"/>
      <c r="AY234" s="1"/>
      <c r="AZ234" s="1"/>
      <c r="BA234" s="1"/>
      <c r="BB234" s="1"/>
      <c r="BC234" s="1"/>
    </row>
    <row r="235" spans="1:55" ht="15.75" customHeight="1">
      <c r="A235" s="1"/>
      <c r="B235" s="1"/>
      <c r="C235" s="1"/>
      <c r="D235" s="1"/>
      <c r="E235" s="1"/>
      <c r="F235" s="1"/>
      <c r="G235" s="1"/>
      <c r="H235" s="1"/>
      <c r="I235" s="79"/>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9"/>
      <c r="AM235" s="1"/>
      <c r="AN235" s="1"/>
      <c r="AO235" s="1"/>
      <c r="AP235" s="1"/>
      <c r="AQ235" s="1"/>
      <c r="AR235" s="1"/>
      <c r="AS235" s="1"/>
      <c r="AT235" s="1"/>
      <c r="AU235" s="1"/>
      <c r="AV235" s="1"/>
      <c r="AW235" s="1"/>
      <c r="AX235" s="1"/>
      <c r="AY235" s="1"/>
      <c r="AZ235" s="1"/>
      <c r="BA235" s="1"/>
      <c r="BB235" s="1"/>
      <c r="BC235" s="1"/>
    </row>
    <row r="236" spans="1:55" ht="15.75" customHeight="1">
      <c r="A236" s="1"/>
      <c r="B236" s="1"/>
      <c r="C236" s="1"/>
      <c r="D236" s="1"/>
      <c r="E236" s="1"/>
      <c r="F236" s="1"/>
      <c r="G236" s="1"/>
      <c r="H236" s="1"/>
      <c r="I236" s="79"/>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9"/>
      <c r="AM236" s="1"/>
      <c r="AN236" s="1"/>
      <c r="AO236" s="1"/>
      <c r="AP236" s="1"/>
      <c r="AQ236" s="1"/>
      <c r="AR236" s="1"/>
      <c r="AS236" s="1"/>
      <c r="AT236" s="1"/>
      <c r="AU236" s="1"/>
      <c r="AV236" s="1"/>
      <c r="AW236" s="1"/>
      <c r="AX236" s="1"/>
      <c r="AY236" s="1"/>
      <c r="AZ236" s="1"/>
      <c r="BA236" s="1"/>
      <c r="BB236" s="1"/>
      <c r="BC236" s="1"/>
    </row>
    <row r="237" spans="1:55" ht="15.75" customHeight="1">
      <c r="A237" s="1"/>
      <c r="B237" s="1"/>
      <c r="C237" s="1"/>
      <c r="D237" s="1"/>
      <c r="E237" s="1"/>
      <c r="F237" s="1"/>
      <c r="G237" s="1"/>
      <c r="H237" s="1"/>
      <c r="I237" s="79"/>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9"/>
      <c r="AM237" s="1"/>
      <c r="AN237" s="1"/>
      <c r="AO237" s="1"/>
      <c r="AP237" s="1"/>
      <c r="AQ237" s="1"/>
      <c r="AR237" s="1"/>
      <c r="AS237" s="1"/>
      <c r="AT237" s="1"/>
      <c r="AU237" s="1"/>
      <c r="AV237" s="1"/>
      <c r="AW237" s="1"/>
      <c r="AX237" s="1"/>
      <c r="AY237" s="1"/>
      <c r="AZ237" s="1"/>
      <c r="BA237" s="1"/>
      <c r="BB237" s="1"/>
      <c r="BC237" s="1"/>
    </row>
    <row r="238" spans="1:55" ht="15.75" customHeight="1">
      <c r="A238" s="1"/>
      <c r="B238" s="1"/>
      <c r="C238" s="1"/>
      <c r="D238" s="1"/>
      <c r="E238" s="1"/>
      <c r="F238" s="1"/>
      <c r="G238" s="1"/>
      <c r="H238" s="1"/>
      <c r="I238" s="79"/>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9"/>
      <c r="AM238" s="1"/>
      <c r="AN238" s="1"/>
      <c r="AO238" s="1"/>
      <c r="AP238" s="1"/>
      <c r="AQ238" s="1"/>
      <c r="AR238" s="1"/>
      <c r="AS238" s="1"/>
      <c r="AT238" s="1"/>
      <c r="AU238" s="1"/>
      <c r="AV238" s="1"/>
      <c r="AW238" s="1"/>
      <c r="AX238" s="1"/>
      <c r="AY238" s="1"/>
      <c r="AZ238" s="1"/>
      <c r="BA238" s="1"/>
      <c r="BB238" s="1"/>
      <c r="BC238" s="1"/>
    </row>
    <row r="239" spans="1:55" ht="15.75" customHeight="1">
      <c r="A239" s="1"/>
      <c r="B239" s="1"/>
      <c r="C239" s="1"/>
      <c r="D239" s="1"/>
      <c r="E239" s="1"/>
      <c r="F239" s="1"/>
      <c r="G239" s="1"/>
      <c r="H239" s="1"/>
      <c r="I239" s="79"/>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9"/>
      <c r="AM239" s="1"/>
      <c r="AN239" s="1"/>
      <c r="AO239" s="1"/>
      <c r="AP239" s="1"/>
      <c r="AQ239" s="1"/>
      <c r="AR239" s="1"/>
      <c r="AS239" s="1"/>
      <c r="AT239" s="1"/>
      <c r="AU239" s="1"/>
      <c r="AV239" s="1"/>
      <c r="AW239" s="1"/>
      <c r="AX239" s="1"/>
      <c r="AY239" s="1"/>
      <c r="AZ239" s="1"/>
      <c r="BA239" s="1"/>
      <c r="BB239" s="1"/>
      <c r="BC239" s="1"/>
    </row>
    <row r="240" spans="1:55" ht="15.75" customHeight="1">
      <c r="A240" s="1"/>
      <c r="B240" s="1"/>
      <c r="C240" s="1"/>
      <c r="D240" s="1"/>
      <c r="E240" s="1"/>
      <c r="F240" s="1"/>
      <c r="G240" s="1"/>
      <c r="H240" s="1"/>
      <c r="I240" s="79"/>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9"/>
      <c r="AM240" s="1"/>
      <c r="AN240" s="1"/>
      <c r="AO240" s="1"/>
      <c r="AP240" s="1"/>
      <c r="AQ240" s="1"/>
      <c r="AR240" s="1"/>
      <c r="AS240" s="1"/>
      <c r="AT240" s="1"/>
      <c r="AU240" s="1"/>
      <c r="AV240" s="1"/>
      <c r="AW240" s="1"/>
      <c r="AX240" s="1"/>
      <c r="AY240" s="1"/>
      <c r="AZ240" s="1"/>
      <c r="BA240" s="1"/>
      <c r="BB240" s="1"/>
      <c r="BC240" s="1"/>
    </row>
    <row r="241" spans="1:55" ht="15.75" customHeight="1">
      <c r="A241" s="1"/>
      <c r="B241" s="1"/>
      <c r="C241" s="1"/>
      <c r="D241" s="1"/>
      <c r="E241" s="1"/>
      <c r="F241" s="1"/>
      <c r="G241" s="1"/>
      <c r="H241" s="1"/>
      <c r="I241" s="79"/>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9"/>
      <c r="AM241" s="1"/>
      <c r="AN241" s="1"/>
      <c r="AO241" s="1"/>
      <c r="AP241" s="1"/>
      <c r="AQ241" s="1"/>
      <c r="AR241" s="1"/>
      <c r="AS241" s="1"/>
      <c r="AT241" s="1"/>
      <c r="AU241" s="1"/>
      <c r="AV241" s="1"/>
      <c r="AW241" s="1"/>
      <c r="AX241" s="1"/>
      <c r="AY241" s="1"/>
      <c r="AZ241" s="1"/>
      <c r="BA241" s="1"/>
      <c r="BB241" s="1"/>
      <c r="BC241" s="1"/>
    </row>
    <row r="242" spans="1:55" ht="15.75" customHeight="1">
      <c r="A242" s="1"/>
      <c r="B242" s="1"/>
      <c r="C242" s="1"/>
      <c r="D242" s="1"/>
      <c r="E242" s="1"/>
      <c r="F242" s="1"/>
      <c r="G242" s="1"/>
      <c r="H242" s="1"/>
      <c r="I242" s="79"/>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9"/>
      <c r="AM242" s="1"/>
      <c r="AN242" s="1"/>
      <c r="AO242" s="1"/>
      <c r="AP242" s="1"/>
      <c r="AQ242" s="1"/>
      <c r="AR242" s="1"/>
      <c r="AS242" s="1"/>
      <c r="AT242" s="1"/>
      <c r="AU242" s="1"/>
      <c r="AV242" s="1"/>
      <c r="AW242" s="1"/>
      <c r="AX242" s="1"/>
      <c r="AY242" s="1"/>
      <c r="AZ242" s="1"/>
      <c r="BA242" s="1"/>
      <c r="BB242" s="1"/>
      <c r="BC242" s="1"/>
    </row>
    <row r="243" spans="1:55" ht="15.75" customHeight="1">
      <c r="A243" s="1"/>
      <c r="B243" s="1"/>
      <c r="C243" s="1"/>
      <c r="D243" s="1"/>
      <c r="E243" s="1"/>
      <c r="F243" s="1"/>
      <c r="G243" s="1"/>
      <c r="H243" s="1"/>
      <c r="I243" s="79"/>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9"/>
      <c r="AM243" s="1"/>
      <c r="AN243" s="1"/>
      <c r="AO243" s="1"/>
      <c r="AP243" s="1"/>
      <c r="AQ243" s="1"/>
      <c r="AR243" s="1"/>
      <c r="AS243" s="1"/>
      <c r="AT243" s="1"/>
      <c r="AU243" s="1"/>
      <c r="AV243" s="1"/>
      <c r="AW243" s="1"/>
      <c r="AX243" s="1"/>
      <c r="AY243" s="1"/>
      <c r="AZ243" s="1"/>
      <c r="BA243" s="1"/>
      <c r="BB243" s="1"/>
      <c r="BC243" s="1"/>
    </row>
    <row r="244" spans="1:55" ht="15.75" customHeight="1">
      <c r="A244" s="1"/>
      <c r="B244" s="1"/>
      <c r="C244" s="1"/>
      <c r="D244" s="1"/>
      <c r="E244" s="1"/>
      <c r="F244" s="1"/>
      <c r="G244" s="1"/>
      <c r="H244" s="1"/>
      <c r="I244" s="79"/>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9"/>
      <c r="AM244" s="1"/>
      <c r="AN244" s="1"/>
      <c r="AO244" s="1"/>
      <c r="AP244" s="1"/>
      <c r="AQ244" s="1"/>
      <c r="AR244" s="1"/>
      <c r="AS244" s="1"/>
      <c r="AT244" s="1"/>
      <c r="AU244" s="1"/>
      <c r="AV244" s="1"/>
      <c r="AW244" s="1"/>
      <c r="AX244" s="1"/>
      <c r="AY244" s="1"/>
      <c r="AZ244" s="1"/>
      <c r="BA244" s="1"/>
      <c r="BB244" s="1"/>
      <c r="BC244" s="1"/>
    </row>
    <row r="245" spans="1:55" ht="15.75" customHeight="1">
      <c r="A245" s="1"/>
      <c r="B245" s="1"/>
      <c r="C245" s="1"/>
      <c r="D245" s="1"/>
      <c r="E245" s="1"/>
      <c r="F245" s="1"/>
      <c r="G245" s="1"/>
      <c r="H245" s="1"/>
      <c r="I245" s="79"/>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9"/>
      <c r="AM245" s="1"/>
      <c r="AN245" s="1"/>
      <c r="AO245" s="1"/>
      <c r="AP245" s="1"/>
      <c r="AQ245" s="1"/>
      <c r="AR245" s="1"/>
      <c r="AS245" s="1"/>
      <c r="AT245" s="1"/>
      <c r="AU245" s="1"/>
      <c r="AV245" s="1"/>
      <c r="AW245" s="1"/>
      <c r="AX245" s="1"/>
      <c r="AY245" s="1"/>
      <c r="AZ245" s="1"/>
      <c r="BA245" s="1"/>
      <c r="BB245" s="1"/>
      <c r="BC245" s="1"/>
    </row>
    <row r="246" spans="1:55" ht="15.75" customHeight="1">
      <c r="A246" s="1"/>
      <c r="B246" s="1"/>
      <c r="C246" s="1"/>
      <c r="D246" s="1"/>
      <c r="E246" s="1"/>
      <c r="F246" s="1"/>
      <c r="G246" s="1"/>
      <c r="H246" s="1"/>
      <c r="I246" s="79"/>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9"/>
      <c r="AM246" s="1"/>
      <c r="AN246" s="1"/>
      <c r="AO246" s="1"/>
      <c r="AP246" s="1"/>
      <c r="AQ246" s="1"/>
      <c r="AR246" s="1"/>
      <c r="AS246" s="1"/>
      <c r="AT246" s="1"/>
      <c r="AU246" s="1"/>
      <c r="AV246" s="1"/>
      <c r="AW246" s="1"/>
      <c r="AX246" s="1"/>
      <c r="AY246" s="1"/>
      <c r="AZ246" s="1"/>
      <c r="BA246" s="1"/>
      <c r="BB246" s="1"/>
      <c r="BC246" s="1"/>
    </row>
    <row r="247" spans="1:55" ht="15.75" customHeight="1">
      <c r="A247" s="1"/>
      <c r="B247" s="1"/>
      <c r="C247" s="1"/>
      <c r="D247" s="1"/>
      <c r="E247" s="1"/>
      <c r="F247" s="1"/>
      <c r="G247" s="1"/>
      <c r="H247" s="1"/>
      <c r="I247" s="79"/>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9"/>
      <c r="AM247" s="1"/>
      <c r="AN247" s="1"/>
      <c r="AO247" s="1"/>
      <c r="AP247" s="1"/>
      <c r="AQ247" s="1"/>
      <c r="AR247" s="1"/>
      <c r="AS247" s="1"/>
      <c r="AT247" s="1"/>
      <c r="AU247" s="1"/>
      <c r="AV247" s="1"/>
      <c r="AW247" s="1"/>
      <c r="AX247" s="1"/>
      <c r="AY247" s="1"/>
      <c r="AZ247" s="1"/>
      <c r="BA247" s="1"/>
      <c r="BB247" s="1"/>
      <c r="BC247" s="1"/>
    </row>
    <row r="248" spans="1:55" ht="15.75" customHeight="1">
      <c r="A248" s="1"/>
      <c r="B248" s="1"/>
      <c r="C248" s="1"/>
      <c r="D248" s="1"/>
      <c r="E248" s="1"/>
      <c r="F248" s="1"/>
      <c r="G248" s="1"/>
      <c r="H248" s="1"/>
      <c r="I248" s="79"/>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9"/>
      <c r="AM248" s="1"/>
      <c r="AN248" s="1"/>
      <c r="AO248" s="1"/>
      <c r="AP248" s="1"/>
      <c r="AQ248" s="1"/>
      <c r="AR248" s="1"/>
      <c r="AS248" s="1"/>
      <c r="AT248" s="1"/>
      <c r="AU248" s="1"/>
      <c r="AV248" s="1"/>
      <c r="AW248" s="1"/>
      <c r="AX248" s="1"/>
      <c r="AY248" s="1"/>
      <c r="AZ248" s="1"/>
      <c r="BA248" s="1"/>
      <c r="BB248" s="1"/>
      <c r="BC248" s="1"/>
    </row>
    <row r="249" spans="1:55" ht="15.75" customHeight="1">
      <c r="A249" s="1"/>
      <c r="B249" s="1"/>
      <c r="C249" s="1"/>
      <c r="D249" s="1"/>
      <c r="E249" s="1"/>
      <c r="F249" s="1"/>
      <c r="G249" s="1"/>
      <c r="H249" s="1"/>
      <c r="I249" s="79"/>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9"/>
      <c r="AM249" s="1"/>
      <c r="AN249" s="1"/>
      <c r="AO249" s="1"/>
      <c r="AP249" s="1"/>
      <c r="AQ249" s="1"/>
      <c r="AR249" s="1"/>
      <c r="AS249" s="1"/>
      <c r="AT249" s="1"/>
      <c r="AU249" s="1"/>
      <c r="AV249" s="1"/>
      <c r="AW249" s="1"/>
      <c r="AX249" s="1"/>
      <c r="AY249" s="1"/>
      <c r="AZ249" s="1"/>
      <c r="BA249" s="1"/>
      <c r="BB249" s="1"/>
      <c r="BC249" s="1"/>
    </row>
    <row r="250" spans="1:55" ht="15.75" customHeight="1">
      <c r="A250" s="1"/>
      <c r="B250" s="1"/>
      <c r="C250" s="1"/>
      <c r="D250" s="1"/>
      <c r="E250" s="1"/>
      <c r="F250" s="1"/>
      <c r="G250" s="1"/>
      <c r="H250" s="1"/>
      <c r="I250" s="79"/>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9"/>
      <c r="AM250" s="1"/>
      <c r="AN250" s="1"/>
      <c r="AO250" s="1"/>
      <c r="AP250" s="1"/>
      <c r="AQ250" s="1"/>
      <c r="AR250" s="1"/>
      <c r="AS250" s="1"/>
      <c r="AT250" s="1"/>
      <c r="AU250" s="1"/>
      <c r="AV250" s="1"/>
      <c r="AW250" s="1"/>
      <c r="AX250" s="1"/>
      <c r="AY250" s="1"/>
      <c r="AZ250" s="1"/>
      <c r="BA250" s="1"/>
      <c r="BB250" s="1"/>
      <c r="BC250" s="1"/>
    </row>
    <row r="251" spans="1:55" ht="15.75" customHeight="1">
      <c r="A251" s="1"/>
      <c r="B251" s="1"/>
      <c r="C251" s="1"/>
      <c r="D251" s="1"/>
      <c r="E251" s="1"/>
      <c r="F251" s="1"/>
      <c r="G251" s="1"/>
      <c r="H251" s="1"/>
      <c r="I251" s="79"/>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9"/>
      <c r="AM251" s="1"/>
      <c r="AN251" s="1"/>
      <c r="AO251" s="1"/>
      <c r="AP251" s="1"/>
      <c r="AQ251" s="1"/>
      <c r="AR251" s="1"/>
      <c r="AS251" s="1"/>
      <c r="AT251" s="1"/>
      <c r="AU251" s="1"/>
      <c r="AV251" s="1"/>
      <c r="AW251" s="1"/>
      <c r="AX251" s="1"/>
      <c r="AY251" s="1"/>
      <c r="AZ251" s="1"/>
      <c r="BA251" s="1"/>
      <c r="BB251" s="1"/>
      <c r="BC251" s="1"/>
    </row>
    <row r="252" spans="1:55" ht="15.75" customHeight="1">
      <c r="A252" s="1"/>
      <c r="B252" s="1"/>
      <c r="C252" s="1"/>
      <c r="D252" s="1"/>
      <c r="E252" s="1"/>
      <c r="F252" s="1"/>
      <c r="G252" s="1"/>
      <c r="H252" s="1"/>
      <c r="I252" s="79"/>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9"/>
      <c r="AM252" s="1"/>
      <c r="AN252" s="1"/>
      <c r="AO252" s="1"/>
      <c r="AP252" s="1"/>
      <c r="AQ252" s="1"/>
      <c r="AR252" s="1"/>
      <c r="AS252" s="1"/>
      <c r="AT252" s="1"/>
      <c r="AU252" s="1"/>
      <c r="AV252" s="1"/>
      <c r="AW252" s="1"/>
      <c r="AX252" s="1"/>
      <c r="AY252" s="1"/>
      <c r="AZ252" s="1"/>
      <c r="BA252" s="1"/>
      <c r="BB252" s="1"/>
      <c r="BC252" s="1"/>
    </row>
    <row r="253" spans="1:55" ht="15.75" customHeight="1">
      <c r="A253" s="1"/>
      <c r="B253" s="1"/>
      <c r="C253" s="1"/>
      <c r="D253" s="1"/>
      <c r="E253" s="1"/>
      <c r="F253" s="1"/>
      <c r="G253" s="1"/>
      <c r="H253" s="1"/>
      <c r="I253" s="79"/>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9"/>
      <c r="AM253" s="1"/>
      <c r="AN253" s="1"/>
      <c r="AO253" s="1"/>
      <c r="AP253" s="1"/>
      <c r="AQ253" s="1"/>
      <c r="AR253" s="1"/>
      <c r="AS253" s="1"/>
      <c r="AT253" s="1"/>
      <c r="AU253" s="1"/>
      <c r="AV253" s="1"/>
      <c r="AW253" s="1"/>
      <c r="AX253" s="1"/>
      <c r="AY253" s="1"/>
      <c r="AZ253" s="1"/>
      <c r="BA253" s="1"/>
      <c r="BB253" s="1"/>
      <c r="BC253" s="1"/>
    </row>
    <row r="254" spans="1:55" ht="15.75" customHeight="1">
      <c r="A254" s="1"/>
      <c r="B254" s="1"/>
      <c r="C254" s="1"/>
      <c r="D254" s="1"/>
      <c r="E254" s="1"/>
      <c r="F254" s="1"/>
      <c r="G254" s="1"/>
      <c r="H254" s="1"/>
      <c r="I254" s="79"/>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9"/>
      <c r="AM254" s="1"/>
      <c r="AN254" s="1"/>
      <c r="AO254" s="1"/>
      <c r="AP254" s="1"/>
      <c r="AQ254" s="1"/>
      <c r="AR254" s="1"/>
      <c r="AS254" s="1"/>
      <c r="AT254" s="1"/>
      <c r="AU254" s="1"/>
      <c r="AV254" s="1"/>
      <c r="AW254" s="1"/>
      <c r="AX254" s="1"/>
      <c r="AY254" s="1"/>
      <c r="AZ254" s="1"/>
      <c r="BA254" s="1"/>
      <c r="BB254" s="1"/>
      <c r="BC254" s="1"/>
    </row>
    <row r="255" spans="1:55" ht="15.75" customHeight="1">
      <c r="A255" s="1"/>
      <c r="B255" s="1"/>
      <c r="C255" s="1"/>
      <c r="D255" s="1"/>
      <c r="E255" s="1"/>
      <c r="F255" s="1"/>
      <c r="G255" s="1"/>
      <c r="H255" s="1"/>
      <c r="I255" s="79"/>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9"/>
      <c r="AM255" s="1"/>
      <c r="AN255" s="1"/>
      <c r="AO255" s="1"/>
      <c r="AP255" s="1"/>
      <c r="AQ255" s="1"/>
      <c r="AR255" s="1"/>
      <c r="AS255" s="1"/>
      <c r="AT255" s="1"/>
      <c r="AU255" s="1"/>
      <c r="AV255" s="1"/>
      <c r="AW255" s="1"/>
      <c r="AX255" s="1"/>
      <c r="AY255" s="1"/>
      <c r="AZ255" s="1"/>
      <c r="BA255" s="1"/>
      <c r="BB255" s="1"/>
      <c r="BC255" s="1"/>
    </row>
    <row r="256" spans="1:55" ht="15.75" customHeight="1">
      <c r="A256" s="1"/>
      <c r="B256" s="1"/>
      <c r="C256" s="1"/>
      <c r="D256" s="1"/>
      <c r="E256" s="1"/>
      <c r="F256" s="1"/>
      <c r="G256" s="1"/>
      <c r="H256" s="1"/>
      <c r="I256" s="79"/>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9"/>
      <c r="AM256" s="1"/>
      <c r="AN256" s="1"/>
      <c r="AO256" s="1"/>
      <c r="AP256" s="1"/>
      <c r="AQ256" s="1"/>
      <c r="AR256" s="1"/>
      <c r="AS256" s="1"/>
      <c r="AT256" s="1"/>
      <c r="AU256" s="1"/>
      <c r="AV256" s="1"/>
      <c r="AW256" s="1"/>
      <c r="AX256" s="1"/>
      <c r="AY256" s="1"/>
      <c r="AZ256" s="1"/>
      <c r="BA256" s="1"/>
      <c r="BB256" s="1"/>
      <c r="BC256" s="1"/>
    </row>
    <row r="257" spans="1:55" ht="15.75" customHeight="1">
      <c r="A257" s="1"/>
      <c r="B257" s="1"/>
      <c r="C257" s="1"/>
      <c r="D257" s="1"/>
      <c r="E257" s="1"/>
      <c r="F257" s="1"/>
      <c r="G257" s="1"/>
      <c r="H257" s="1"/>
      <c r="I257" s="79"/>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9"/>
      <c r="AM257" s="1"/>
      <c r="AN257" s="1"/>
      <c r="AO257" s="1"/>
      <c r="AP257" s="1"/>
      <c r="AQ257" s="1"/>
      <c r="AR257" s="1"/>
      <c r="AS257" s="1"/>
      <c r="AT257" s="1"/>
      <c r="AU257" s="1"/>
      <c r="AV257" s="1"/>
      <c r="AW257" s="1"/>
      <c r="AX257" s="1"/>
      <c r="AY257" s="1"/>
      <c r="AZ257" s="1"/>
      <c r="BA257" s="1"/>
      <c r="BB257" s="1"/>
      <c r="BC257" s="1"/>
    </row>
    <row r="258" spans="1:55" ht="15.75" customHeight="1">
      <c r="A258" s="1"/>
      <c r="B258" s="1"/>
      <c r="C258" s="1"/>
      <c r="D258" s="1"/>
      <c r="E258" s="1"/>
      <c r="F258" s="1"/>
      <c r="G258" s="1"/>
      <c r="H258" s="1"/>
      <c r="I258" s="79"/>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9"/>
      <c r="AM258" s="1"/>
      <c r="AN258" s="1"/>
      <c r="AO258" s="1"/>
      <c r="AP258" s="1"/>
      <c r="AQ258" s="1"/>
      <c r="AR258" s="1"/>
      <c r="AS258" s="1"/>
      <c r="AT258" s="1"/>
      <c r="AU258" s="1"/>
      <c r="AV258" s="1"/>
      <c r="AW258" s="1"/>
      <c r="AX258" s="1"/>
      <c r="AY258" s="1"/>
      <c r="AZ258" s="1"/>
      <c r="BA258" s="1"/>
      <c r="BB258" s="1"/>
      <c r="BC258" s="1"/>
    </row>
    <row r="259" spans="1:55" ht="15.75" customHeight="1">
      <c r="A259" s="1"/>
      <c r="B259" s="1"/>
      <c r="C259" s="1"/>
      <c r="D259" s="1"/>
      <c r="E259" s="1"/>
      <c r="F259" s="1"/>
      <c r="G259" s="1"/>
      <c r="H259" s="1"/>
      <c r="I259" s="79"/>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9"/>
      <c r="AM259" s="1"/>
      <c r="AN259" s="1"/>
      <c r="AO259" s="1"/>
      <c r="AP259" s="1"/>
      <c r="AQ259" s="1"/>
      <c r="AR259" s="1"/>
      <c r="AS259" s="1"/>
      <c r="AT259" s="1"/>
      <c r="AU259" s="1"/>
      <c r="AV259" s="1"/>
      <c r="AW259" s="1"/>
      <c r="AX259" s="1"/>
      <c r="AY259" s="1"/>
      <c r="AZ259" s="1"/>
      <c r="BA259" s="1"/>
      <c r="BB259" s="1"/>
      <c r="BC259" s="1"/>
    </row>
    <row r="260" spans="1:55" ht="15.75" customHeight="1">
      <c r="A260" s="1"/>
      <c r="B260" s="1"/>
      <c r="C260" s="1"/>
      <c r="D260" s="1"/>
      <c r="E260" s="1"/>
      <c r="F260" s="1"/>
      <c r="G260" s="1"/>
      <c r="H260" s="1"/>
      <c r="I260" s="79"/>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9"/>
      <c r="AM260" s="1"/>
      <c r="AN260" s="1"/>
      <c r="AO260" s="1"/>
      <c r="AP260" s="1"/>
      <c r="AQ260" s="1"/>
      <c r="AR260" s="1"/>
      <c r="AS260" s="1"/>
      <c r="AT260" s="1"/>
      <c r="AU260" s="1"/>
      <c r="AV260" s="1"/>
      <c r="AW260" s="1"/>
      <c r="AX260" s="1"/>
      <c r="AY260" s="1"/>
      <c r="AZ260" s="1"/>
      <c r="BA260" s="1"/>
      <c r="BB260" s="1"/>
      <c r="BC260" s="1"/>
    </row>
    <row r="261" spans="1:55" ht="15.75" customHeight="1">
      <c r="A261" s="1"/>
      <c r="B261" s="1"/>
      <c r="C261" s="1"/>
      <c r="D261" s="1"/>
      <c r="E261" s="1"/>
      <c r="F261" s="1"/>
      <c r="G261" s="1"/>
      <c r="H261" s="1"/>
      <c r="I261" s="79"/>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9"/>
      <c r="AM261" s="1"/>
      <c r="AN261" s="1"/>
      <c r="AO261" s="1"/>
      <c r="AP261" s="1"/>
      <c r="AQ261" s="1"/>
      <c r="AR261" s="1"/>
      <c r="AS261" s="1"/>
      <c r="AT261" s="1"/>
      <c r="AU261" s="1"/>
      <c r="AV261" s="1"/>
      <c r="AW261" s="1"/>
      <c r="AX261" s="1"/>
      <c r="AY261" s="1"/>
      <c r="AZ261" s="1"/>
      <c r="BA261" s="1"/>
      <c r="BB261" s="1"/>
      <c r="BC261" s="1"/>
    </row>
    <row r="262" spans="1:55" ht="15.75" customHeight="1">
      <c r="A262" s="1"/>
      <c r="B262" s="1"/>
      <c r="C262" s="1"/>
      <c r="D262" s="1"/>
      <c r="E262" s="1"/>
      <c r="F262" s="1"/>
      <c r="G262" s="1"/>
      <c r="H262" s="1"/>
      <c r="I262" s="79"/>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9"/>
      <c r="AM262" s="1"/>
      <c r="AN262" s="1"/>
      <c r="AO262" s="1"/>
      <c r="AP262" s="1"/>
      <c r="AQ262" s="1"/>
      <c r="AR262" s="1"/>
      <c r="AS262" s="1"/>
      <c r="AT262" s="1"/>
      <c r="AU262" s="1"/>
      <c r="AV262" s="1"/>
      <c r="AW262" s="1"/>
      <c r="AX262" s="1"/>
      <c r="AY262" s="1"/>
      <c r="AZ262" s="1"/>
      <c r="BA262" s="1"/>
      <c r="BB262" s="1"/>
      <c r="BC262" s="1"/>
    </row>
    <row r="263" spans="1:55" ht="15.75" customHeight="1">
      <c r="A263" s="1"/>
      <c r="B263" s="1"/>
      <c r="C263" s="1"/>
      <c r="D263" s="1"/>
      <c r="E263" s="1"/>
      <c r="F263" s="1"/>
      <c r="G263" s="1"/>
      <c r="H263" s="1"/>
      <c r="I263" s="79"/>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9"/>
      <c r="AM263" s="1"/>
      <c r="AN263" s="1"/>
      <c r="AO263" s="1"/>
      <c r="AP263" s="1"/>
      <c r="AQ263" s="1"/>
      <c r="AR263" s="1"/>
      <c r="AS263" s="1"/>
      <c r="AT263" s="1"/>
      <c r="AU263" s="1"/>
      <c r="AV263" s="1"/>
      <c r="AW263" s="1"/>
      <c r="AX263" s="1"/>
      <c r="AY263" s="1"/>
      <c r="AZ263" s="1"/>
      <c r="BA263" s="1"/>
      <c r="BB263" s="1"/>
      <c r="BC263" s="1"/>
    </row>
    <row r="264" spans="1:55" ht="15.75" customHeight="1">
      <c r="A264" s="1"/>
      <c r="B264" s="1"/>
      <c r="C264" s="1"/>
      <c r="D264" s="1"/>
      <c r="E264" s="1"/>
      <c r="F264" s="1"/>
      <c r="G264" s="1"/>
      <c r="H264" s="1"/>
      <c r="I264" s="79"/>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9"/>
      <c r="AM264" s="1"/>
      <c r="AN264" s="1"/>
      <c r="AO264" s="1"/>
      <c r="AP264" s="1"/>
      <c r="AQ264" s="1"/>
      <c r="AR264" s="1"/>
      <c r="AS264" s="1"/>
      <c r="AT264" s="1"/>
      <c r="AU264" s="1"/>
      <c r="AV264" s="1"/>
      <c r="AW264" s="1"/>
      <c r="AX264" s="1"/>
      <c r="AY264" s="1"/>
      <c r="AZ264" s="1"/>
      <c r="BA264" s="1"/>
      <c r="BB264" s="1"/>
      <c r="BC264" s="1"/>
    </row>
    <row r="265" spans="1:55" ht="15.75" customHeight="1">
      <c r="A265" s="1"/>
      <c r="B265" s="1"/>
      <c r="C265" s="1"/>
      <c r="D265" s="1"/>
      <c r="E265" s="1"/>
      <c r="F265" s="1"/>
      <c r="G265" s="1"/>
      <c r="H265" s="1"/>
      <c r="I265" s="79"/>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9"/>
      <c r="AM265" s="1"/>
      <c r="AN265" s="1"/>
      <c r="AO265" s="1"/>
      <c r="AP265" s="1"/>
      <c r="AQ265" s="1"/>
      <c r="AR265" s="1"/>
      <c r="AS265" s="1"/>
      <c r="AT265" s="1"/>
      <c r="AU265" s="1"/>
      <c r="AV265" s="1"/>
      <c r="AW265" s="1"/>
      <c r="AX265" s="1"/>
      <c r="AY265" s="1"/>
      <c r="AZ265" s="1"/>
      <c r="BA265" s="1"/>
      <c r="BB265" s="1"/>
      <c r="BC265" s="1"/>
    </row>
    <row r="266" spans="1:55" ht="15.75" customHeight="1">
      <c r="A266" s="1"/>
      <c r="B266" s="1"/>
      <c r="C266" s="1"/>
      <c r="D266" s="1"/>
      <c r="E266" s="1"/>
      <c r="F266" s="1"/>
      <c r="G266" s="1"/>
      <c r="H266" s="1"/>
      <c r="I266" s="79"/>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9"/>
      <c r="AM266" s="1"/>
      <c r="AN266" s="1"/>
      <c r="AO266" s="1"/>
      <c r="AP266" s="1"/>
      <c r="AQ266" s="1"/>
      <c r="AR266" s="1"/>
      <c r="AS266" s="1"/>
      <c r="AT266" s="1"/>
      <c r="AU266" s="1"/>
      <c r="AV266" s="1"/>
      <c r="AW266" s="1"/>
      <c r="AX266" s="1"/>
      <c r="AY266" s="1"/>
      <c r="AZ266" s="1"/>
      <c r="BA266" s="1"/>
      <c r="BB266" s="1"/>
      <c r="BC266" s="1"/>
    </row>
    <row r="267" spans="1:55" ht="15.75" customHeight="1">
      <c r="A267" s="1"/>
      <c r="B267" s="1"/>
      <c r="C267" s="1"/>
      <c r="D267" s="1"/>
      <c r="E267" s="1"/>
      <c r="F267" s="1"/>
      <c r="G267" s="1"/>
      <c r="H267" s="1"/>
      <c r="I267" s="79"/>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9"/>
      <c r="AM267" s="1"/>
      <c r="AN267" s="1"/>
      <c r="AO267" s="1"/>
      <c r="AP267" s="1"/>
      <c r="AQ267" s="1"/>
      <c r="AR267" s="1"/>
      <c r="AS267" s="1"/>
      <c r="AT267" s="1"/>
      <c r="AU267" s="1"/>
      <c r="AV267" s="1"/>
      <c r="AW267" s="1"/>
      <c r="AX267" s="1"/>
      <c r="AY267" s="1"/>
      <c r="AZ267" s="1"/>
      <c r="BA267" s="1"/>
      <c r="BB267" s="1"/>
      <c r="BC267" s="1"/>
    </row>
    <row r="268" spans="1:55" ht="15.75" customHeight="1">
      <c r="A268" s="1"/>
      <c r="B268" s="1"/>
      <c r="C268" s="1"/>
      <c r="D268" s="1"/>
      <c r="E268" s="1"/>
      <c r="F268" s="1"/>
      <c r="G268" s="1"/>
      <c r="H268" s="1"/>
      <c r="I268" s="79"/>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9"/>
      <c r="AM268" s="1"/>
      <c r="AN268" s="1"/>
      <c r="AO268" s="1"/>
      <c r="AP268" s="1"/>
      <c r="AQ268" s="1"/>
      <c r="AR268" s="1"/>
      <c r="AS268" s="1"/>
      <c r="AT268" s="1"/>
      <c r="AU268" s="1"/>
      <c r="AV268" s="1"/>
      <c r="AW268" s="1"/>
      <c r="AX268" s="1"/>
      <c r="AY268" s="1"/>
      <c r="AZ268" s="1"/>
      <c r="BA268" s="1"/>
      <c r="BB268" s="1"/>
      <c r="BC268" s="1"/>
    </row>
    <row r="269" spans="1:55" ht="15.75" customHeight="1">
      <c r="A269" s="1"/>
      <c r="B269" s="1"/>
      <c r="C269" s="1"/>
      <c r="D269" s="1"/>
      <c r="E269" s="1"/>
      <c r="F269" s="1"/>
      <c r="G269" s="1"/>
      <c r="H269" s="1"/>
      <c r="I269" s="79"/>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9"/>
      <c r="AM269" s="1"/>
      <c r="AN269" s="1"/>
      <c r="AO269" s="1"/>
      <c r="AP269" s="1"/>
      <c r="AQ269" s="1"/>
      <c r="AR269" s="1"/>
      <c r="AS269" s="1"/>
      <c r="AT269" s="1"/>
      <c r="AU269" s="1"/>
      <c r="AV269" s="1"/>
      <c r="AW269" s="1"/>
      <c r="AX269" s="1"/>
      <c r="AY269" s="1"/>
      <c r="AZ269" s="1"/>
      <c r="BA269" s="1"/>
      <c r="BB269" s="1"/>
      <c r="BC269" s="1"/>
    </row>
    <row r="270" spans="1:55" ht="15.75" customHeight="1">
      <c r="A270" s="1"/>
      <c r="B270" s="1"/>
      <c r="C270" s="1"/>
      <c r="D270" s="1"/>
      <c r="E270" s="1"/>
      <c r="F270" s="1"/>
      <c r="G270" s="1"/>
      <c r="H270" s="1"/>
      <c r="I270" s="79"/>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9"/>
      <c r="AM270" s="1"/>
      <c r="AN270" s="1"/>
      <c r="AO270" s="1"/>
      <c r="AP270" s="1"/>
      <c r="AQ270" s="1"/>
      <c r="AR270" s="1"/>
      <c r="AS270" s="1"/>
      <c r="AT270" s="1"/>
      <c r="AU270" s="1"/>
      <c r="AV270" s="1"/>
      <c r="AW270" s="1"/>
      <c r="AX270" s="1"/>
      <c r="AY270" s="1"/>
      <c r="AZ270" s="1"/>
      <c r="BA270" s="1"/>
      <c r="BB270" s="1"/>
      <c r="BC270" s="1"/>
    </row>
    <row r="271" spans="1:55" ht="15.75" customHeight="1">
      <c r="A271" s="1"/>
      <c r="B271" s="1"/>
      <c r="C271" s="1"/>
      <c r="D271" s="1"/>
      <c r="E271" s="1"/>
      <c r="F271" s="1"/>
      <c r="G271" s="1"/>
      <c r="H271" s="1"/>
      <c r="I271" s="79"/>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9"/>
      <c r="AM271" s="1"/>
      <c r="AN271" s="1"/>
      <c r="AO271" s="1"/>
      <c r="AP271" s="1"/>
      <c r="AQ271" s="1"/>
      <c r="AR271" s="1"/>
      <c r="AS271" s="1"/>
      <c r="AT271" s="1"/>
      <c r="AU271" s="1"/>
      <c r="AV271" s="1"/>
      <c r="AW271" s="1"/>
      <c r="AX271" s="1"/>
      <c r="AY271" s="1"/>
      <c r="AZ271" s="1"/>
      <c r="BA271" s="1"/>
      <c r="BB271" s="1"/>
      <c r="BC271" s="1"/>
    </row>
    <row r="272" spans="1:55" ht="15.75" customHeight="1">
      <c r="A272" s="1"/>
      <c r="B272" s="1"/>
      <c r="C272" s="1"/>
      <c r="D272" s="1"/>
      <c r="E272" s="1"/>
      <c r="F272" s="1"/>
      <c r="G272" s="1"/>
      <c r="H272" s="1"/>
      <c r="I272" s="79"/>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9"/>
      <c r="AM272" s="1"/>
      <c r="AN272" s="1"/>
      <c r="AO272" s="1"/>
      <c r="AP272" s="1"/>
      <c r="AQ272" s="1"/>
      <c r="AR272" s="1"/>
      <c r="AS272" s="1"/>
      <c r="AT272" s="1"/>
      <c r="AU272" s="1"/>
      <c r="AV272" s="1"/>
      <c r="AW272" s="1"/>
      <c r="AX272" s="1"/>
      <c r="AY272" s="1"/>
      <c r="AZ272" s="1"/>
      <c r="BA272" s="1"/>
      <c r="BB272" s="1"/>
      <c r="BC272" s="1"/>
    </row>
    <row r="273" spans="1:55" ht="15.75" customHeight="1">
      <c r="A273" s="1"/>
      <c r="B273" s="1"/>
      <c r="C273" s="1"/>
      <c r="D273" s="1"/>
      <c r="E273" s="1"/>
      <c r="F273" s="1"/>
      <c r="G273" s="1"/>
      <c r="H273" s="1"/>
      <c r="I273" s="79"/>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9"/>
      <c r="AM273" s="1"/>
      <c r="AN273" s="1"/>
      <c r="AO273" s="1"/>
      <c r="AP273" s="1"/>
      <c r="AQ273" s="1"/>
      <c r="AR273" s="1"/>
      <c r="AS273" s="1"/>
      <c r="AT273" s="1"/>
      <c r="AU273" s="1"/>
      <c r="AV273" s="1"/>
      <c r="AW273" s="1"/>
      <c r="AX273" s="1"/>
      <c r="AY273" s="1"/>
      <c r="AZ273" s="1"/>
      <c r="BA273" s="1"/>
      <c r="BB273" s="1"/>
      <c r="BC273" s="1"/>
    </row>
    <row r="274" spans="1:55" ht="15.75" customHeight="1">
      <c r="A274" s="1"/>
      <c r="B274" s="1"/>
      <c r="C274" s="1"/>
      <c r="D274" s="1"/>
      <c r="E274" s="1"/>
      <c r="F274" s="1"/>
      <c r="G274" s="1"/>
      <c r="H274" s="1"/>
      <c r="I274" s="79"/>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9"/>
      <c r="AM274" s="1"/>
      <c r="AN274" s="1"/>
      <c r="AO274" s="1"/>
      <c r="AP274" s="1"/>
      <c r="AQ274" s="1"/>
      <c r="AR274" s="1"/>
      <c r="AS274" s="1"/>
      <c r="AT274" s="1"/>
      <c r="AU274" s="1"/>
      <c r="AV274" s="1"/>
      <c r="AW274" s="1"/>
      <c r="AX274" s="1"/>
      <c r="AY274" s="1"/>
      <c r="AZ274" s="1"/>
      <c r="BA274" s="1"/>
      <c r="BB274" s="1"/>
      <c r="BC274" s="1"/>
    </row>
    <row r="275" spans="1:55" ht="15.75" customHeight="1">
      <c r="A275" s="1"/>
      <c r="B275" s="1"/>
      <c r="C275" s="1"/>
      <c r="D275" s="1"/>
      <c r="E275" s="1"/>
      <c r="F275" s="1"/>
      <c r="G275" s="1"/>
      <c r="H275" s="1"/>
      <c r="I275" s="79"/>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9"/>
      <c r="AM275" s="1"/>
      <c r="AN275" s="1"/>
      <c r="AO275" s="1"/>
      <c r="AP275" s="1"/>
      <c r="AQ275" s="1"/>
      <c r="AR275" s="1"/>
      <c r="AS275" s="1"/>
      <c r="AT275" s="1"/>
      <c r="AU275" s="1"/>
      <c r="AV275" s="1"/>
      <c r="AW275" s="1"/>
      <c r="AX275" s="1"/>
      <c r="AY275" s="1"/>
      <c r="AZ275" s="1"/>
      <c r="BA275" s="1"/>
      <c r="BB275" s="1"/>
      <c r="BC275" s="1"/>
    </row>
    <row r="276" spans="1:55" ht="15.75" customHeight="1">
      <c r="A276" s="1"/>
      <c r="B276" s="1"/>
      <c r="C276" s="1"/>
      <c r="D276" s="1"/>
      <c r="E276" s="1"/>
      <c r="F276" s="1"/>
      <c r="G276" s="1"/>
      <c r="H276" s="1"/>
      <c r="I276" s="79"/>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9"/>
      <c r="AM276" s="1"/>
      <c r="AN276" s="1"/>
      <c r="AO276" s="1"/>
      <c r="AP276" s="1"/>
      <c r="AQ276" s="1"/>
      <c r="AR276" s="1"/>
      <c r="AS276" s="1"/>
      <c r="AT276" s="1"/>
      <c r="AU276" s="1"/>
      <c r="AV276" s="1"/>
      <c r="AW276" s="1"/>
      <c r="AX276" s="1"/>
      <c r="AY276" s="1"/>
      <c r="AZ276" s="1"/>
      <c r="BA276" s="1"/>
      <c r="BB276" s="1"/>
      <c r="BC276" s="1"/>
    </row>
    <row r="277" spans="1:55" ht="15.75" customHeight="1">
      <c r="A277" s="1"/>
      <c r="B277" s="1"/>
      <c r="C277" s="1"/>
      <c r="D277" s="1"/>
      <c r="E277" s="1"/>
      <c r="F277" s="1"/>
      <c r="G277" s="1"/>
      <c r="H277" s="1"/>
      <c r="I277" s="79"/>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9"/>
      <c r="AM277" s="1"/>
      <c r="AN277" s="1"/>
      <c r="AO277" s="1"/>
      <c r="AP277" s="1"/>
      <c r="AQ277" s="1"/>
      <c r="AR277" s="1"/>
      <c r="AS277" s="1"/>
      <c r="AT277" s="1"/>
      <c r="AU277" s="1"/>
      <c r="AV277" s="1"/>
      <c r="AW277" s="1"/>
      <c r="AX277" s="1"/>
      <c r="AY277" s="1"/>
      <c r="AZ277" s="1"/>
      <c r="BA277" s="1"/>
      <c r="BB277" s="1"/>
      <c r="BC277" s="1"/>
    </row>
    <row r="278" spans="1:55" ht="15.75" customHeight="1">
      <c r="A278" s="1"/>
      <c r="B278" s="1"/>
      <c r="C278" s="1"/>
      <c r="D278" s="1"/>
      <c r="E278" s="1"/>
      <c r="F278" s="1"/>
      <c r="G278" s="1"/>
      <c r="H278" s="1"/>
      <c r="I278" s="79"/>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9"/>
      <c r="AM278" s="1"/>
      <c r="AN278" s="1"/>
      <c r="AO278" s="1"/>
      <c r="AP278" s="1"/>
      <c r="AQ278" s="1"/>
      <c r="AR278" s="1"/>
      <c r="AS278" s="1"/>
      <c r="AT278" s="1"/>
      <c r="AU278" s="1"/>
      <c r="AV278" s="1"/>
      <c r="AW278" s="1"/>
      <c r="AX278" s="1"/>
      <c r="AY278" s="1"/>
      <c r="AZ278" s="1"/>
      <c r="BA278" s="1"/>
      <c r="BB278" s="1"/>
      <c r="BC278" s="1"/>
    </row>
    <row r="279" spans="1:55" ht="15.75" customHeight="1">
      <c r="A279" s="1"/>
      <c r="B279" s="1"/>
      <c r="C279" s="1"/>
      <c r="D279" s="1"/>
      <c r="E279" s="1"/>
      <c r="F279" s="1"/>
      <c r="G279" s="1"/>
      <c r="H279" s="1"/>
      <c r="I279" s="79"/>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9"/>
      <c r="AM279" s="1"/>
      <c r="AN279" s="1"/>
      <c r="AO279" s="1"/>
      <c r="AP279" s="1"/>
      <c r="AQ279" s="1"/>
      <c r="AR279" s="1"/>
      <c r="AS279" s="1"/>
      <c r="AT279" s="1"/>
      <c r="AU279" s="1"/>
      <c r="AV279" s="1"/>
      <c r="AW279" s="1"/>
      <c r="AX279" s="1"/>
      <c r="AY279" s="1"/>
      <c r="AZ279" s="1"/>
      <c r="BA279" s="1"/>
      <c r="BB279" s="1"/>
      <c r="BC279" s="1"/>
    </row>
    <row r="280" spans="1:55" ht="15.75" customHeight="1">
      <c r="A280" s="1"/>
      <c r="B280" s="1"/>
      <c r="C280" s="1"/>
      <c r="D280" s="1"/>
      <c r="E280" s="1"/>
      <c r="F280" s="1"/>
      <c r="G280" s="1"/>
      <c r="H280" s="1"/>
      <c r="I280" s="79"/>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9"/>
      <c r="AM280" s="1"/>
      <c r="AN280" s="1"/>
      <c r="AO280" s="1"/>
      <c r="AP280" s="1"/>
      <c r="AQ280" s="1"/>
      <c r="AR280" s="1"/>
      <c r="AS280" s="1"/>
      <c r="AT280" s="1"/>
      <c r="AU280" s="1"/>
      <c r="AV280" s="1"/>
      <c r="AW280" s="1"/>
      <c r="AX280" s="1"/>
      <c r="AY280" s="1"/>
      <c r="AZ280" s="1"/>
      <c r="BA280" s="1"/>
      <c r="BB280" s="1"/>
      <c r="BC280" s="1"/>
    </row>
    <row r="281" spans="1:55" ht="15.75" customHeight="1">
      <c r="A281" s="1"/>
      <c r="B281" s="1"/>
      <c r="C281" s="1"/>
      <c r="D281" s="1"/>
      <c r="E281" s="1"/>
      <c r="F281" s="1"/>
      <c r="G281" s="1"/>
      <c r="H281" s="1"/>
      <c r="I281" s="79"/>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9"/>
      <c r="AM281" s="1"/>
      <c r="AN281" s="1"/>
      <c r="AO281" s="1"/>
      <c r="AP281" s="1"/>
      <c r="AQ281" s="1"/>
      <c r="AR281" s="1"/>
      <c r="AS281" s="1"/>
      <c r="AT281" s="1"/>
      <c r="AU281" s="1"/>
      <c r="AV281" s="1"/>
      <c r="AW281" s="1"/>
      <c r="AX281" s="1"/>
      <c r="AY281" s="1"/>
      <c r="AZ281" s="1"/>
      <c r="BA281" s="1"/>
      <c r="BB281" s="1"/>
      <c r="BC281" s="1"/>
    </row>
    <row r="282" spans="1:55" ht="15.75" customHeight="1">
      <c r="A282" s="1"/>
      <c r="B282" s="1"/>
      <c r="C282" s="1"/>
      <c r="D282" s="1"/>
      <c r="E282" s="1"/>
      <c r="F282" s="1"/>
      <c r="G282" s="1"/>
      <c r="H282" s="1"/>
      <c r="I282" s="79"/>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9"/>
      <c r="AM282" s="1"/>
      <c r="AN282" s="1"/>
      <c r="AO282" s="1"/>
      <c r="AP282" s="1"/>
      <c r="AQ282" s="1"/>
      <c r="AR282" s="1"/>
      <c r="AS282" s="1"/>
      <c r="AT282" s="1"/>
      <c r="AU282" s="1"/>
      <c r="AV282" s="1"/>
      <c r="AW282" s="1"/>
      <c r="AX282" s="1"/>
      <c r="AY282" s="1"/>
      <c r="AZ282" s="1"/>
      <c r="BA282" s="1"/>
      <c r="BB282" s="1"/>
      <c r="BC282" s="1"/>
    </row>
    <row r="283" spans="1:55" ht="15.75" customHeight="1">
      <c r="A283" s="1"/>
      <c r="B283" s="1"/>
      <c r="C283" s="1"/>
      <c r="D283" s="1"/>
      <c r="E283" s="1"/>
      <c r="F283" s="1"/>
      <c r="G283" s="1"/>
      <c r="H283" s="1"/>
      <c r="I283" s="79"/>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9"/>
      <c r="AM283" s="1"/>
      <c r="AN283" s="1"/>
      <c r="AO283" s="1"/>
      <c r="AP283" s="1"/>
      <c r="AQ283" s="1"/>
      <c r="AR283" s="1"/>
      <c r="AS283" s="1"/>
      <c r="AT283" s="1"/>
      <c r="AU283" s="1"/>
      <c r="AV283" s="1"/>
      <c r="AW283" s="1"/>
      <c r="AX283" s="1"/>
      <c r="AY283" s="1"/>
      <c r="AZ283" s="1"/>
      <c r="BA283" s="1"/>
      <c r="BB283" s="1"/>
      <c r="BC283" s="1"/>
    </row>
    <row r="284" spans="1:55" ht="15.75" customHeight="1">
      <c r="A284" s="1"/>
      <c r="B284" s="1"/>
      <c r="C284" s="1"/>
      <c r="D284" s="1"/>
      <c r="E284" s="1"/>
      <c r="F284" s="1"/>
      <c r="G284" s="1"/>
      <c r="H284" s="1"/>
      <c r="I284" s="79"/>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9"/>
      <c r="AM284" s="1"/>
      <c r="AN284" s="1"/>
      <c r="AO284" s="1"/>
      <c r="AP284" s="1"/>
      <c r="AQ284" s="1"/>
      <c r="AR284" s="1"/>
      <c r="AS284" s="1"/>
      <c r="AT284" s="1"/>
      <c r="AU284" s="1"/>
      <c r="AV284" s="1"/>
      <c r="AW284" s="1"/>
      <c r="AX284" s="1"/>
      <c r="AY284" s="1"/>
      <c r="AZ284" s="1"/>
      <c r="BA284" s="1"/>
      <c r="BB284" s="1"/>
      <c r="BC284" s="1"/>
    </row>
    <row r="285" spans="1:55" ht="15.75" customHeight="1">
      <c r="A285" s="1"/>
      <c r="B285" s="1"/>
      <c r="C285" s="1"/>
      <c r="D285" s="1"/>
      <c r="E285" s="1"/>
      <c r="F285" s="1"/>
      <c r="G285" s="1"/>
      <c r="H285" s="1"/>
      <c r="I285" s="79"/>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9"/>
      <c r="AM285" s="1"/>
      <c r="AN285" s="1"/>
      <c r="AO285" s="1"/>
      <c r="AP285" s="1"/>
      <c r="AQ285" s="1"/>
      <c r="AR285" s="1"/>
      <c r="AS285" s="1"/>
      <c r="AT285" s="1"/>
      <c r="AU285" s="1"/>
      <c r="AV285" s="1"/>
      <c r="AW285" s="1"/>
      <c r="AX285" s="1"/>
      <c r="AY285" s="1"/>
      <c r="AZ285" s="1"/>
      <c r="BA285" s="1"/>
      <c r="BB285" s="1"/>
      <c r="BC285" s="1"/>
    </row>
    <row r="286" spans="1:55" ht="15.75" customHeight="1">
      <c r="A286" s="1"/>
      <c r="B286" s="1"/>
      <c r="C286" s="1"/>
      <c r="D286" s="1"/>
      <c r="E286" s="1"/>
      <c r="F286" s="1"/>
      <c r="G286" s="1"/>
      <c r="H286" s="1"/>
      <c r="I286" s="79"/>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9"/>
      <c r="AM286" s="1"/>
      <c r="AN286" s="1"/>
      <c r="AO286" s="1"/>
      <c r="AP286" s="1"/>
      <c r="AQ286" s="1"/>
      <c r="AR286" s="1"/>
      <c r="AS286" s="1"/>
      <c r="AT286" s="1"/>
      <c r="AU286" s="1"/>
      <c r="AV286" s="1"/>
      <c r="AW286" s="1"/>
      <c r="AX286" s="1"/>
      <c r="AY286" s="1"/>
      <c r="AZ286" s="1"/>
      <c r="BA286" s="1"/>
      <c r="BB286" s="1"/>
      <c r="BC286" s="1"/>
    </row>
    <row r="287" spans="1:55" ht="15.75" customHeight="1">
      <c r="A287" s="1"/>
      <c r="B287" s="1"/>
      <c r="C287" s="1"/>
      <c r="D287" s="1"/>
      <c r="E287" s="1"/>
      <c r="F287" s="1"/>
      <c r="G287" s="1"/>
      <c r="H287" s="1"/>
      <c r="I287" s="79"/>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9"/>
      <c r="AM287" s="1"/>
      <c r="AN287" s="1"/>
      <c r="AO287" s="1"/>
      <c r="AP287" s="1"/>
      <c r="AQ287" s="1"/>
      <c r="AR287" s="1"/>
      <c r="AS287" s="1"/>
      <c r="AT287" s="1"/>
      <c r="AU287" s="1"/>
      <c r="AV287" s="1"/>
      <c r="AW287" s="1"/>
      <c r="AX287" s="1"/>
      <c r="AY287" s="1"/>
      <c r="AZ287" s="1"/>
      <c r="BA287" s="1"/>
      <c r="BB287" s="1"/>
      <c r="BC287" s="1"/>
    </row>
    <row r="288" spans="1:55" ht="15.75" customHeight="1">
      <c r="A288" s="1"/>
      <c r="B288" s="1"/>
      <c r="C288" s="1"/>
      <c r="D288" s="1"/>
      <c r="E288" s="1"/>
      <c r="F288" s="1"/>
      <c r="G288" s="1"/>
      <c r="H288" s="1"/>
      <c r="I288" s="79"/>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9"/>
      <c r="AM288" s="1"/>
      <c r="AN288" s="1"/>
      <c r="AO288" s="1"/>
      <c r="AP288" s="1"/>
      <c r="AQ288" s="1"/>
      <c r="AR288" s="1"/>
      <c r="AS288" s="1"/>
      <c r="AT288" s="1"/>
      <c r="AU288" s="1"/>
      <c r="AV288" s="1"/>
      <c r="AW288" s="1"/>
      <c r="AX288" s="1"/>
      <c r="AY288" s="1"/>
      <c r="AZ288" s="1"/>
      <c r="BA288" s="1"/>
      <c r="BB288" s="1"/>
      <c r="BC288" s="1"/>
    </row>
    <row r="289" spans="1:55" ht="15.75" customHeight="1">
      <c r="A289" s="1"/>
      <c r="B289" s="1"/>
      <c r="C289" s="1"/>
      <c r="D289" s="1"/>
      <c r="E289" s="1"/>
      <c r="F289" s="1"/>
      <c r="G289" s="1"/>
      <c r="H289" s="1"/>
      <c r="I289" s="79"/>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9"/>
      <c r="AM289" s="1"/>
      <c r="AN289" s="1"/>
      <c r="AO289" s="1"/>
      <c r="AP289" s="1"/>
      <c r="AQ289" s="1"/>
      <c r="AR289" s="1"/>
      <c r="AS289" s="1"/>
      <c r="AT289" s="1"/>
      <c r="AU289" s="1"/>
      <c r="AV289" s="1"/>
      <c r="AW289" s="1"/>
      <c r="AX289" s="1"/>
      <c r="AY289" s="1"/>
      <c r="AZ289" s="1"/>
      <c r="BA289" s="1"/>
      <c r="BB289" s="1"/>
      <c r="BC289" s="1"/>
    </row>
    <row r="290" spans="1:55" ht="15.75" customHeight="1">
      <c r="A290" s="1"/>
      <c r="B290" s="1"/>
      <c r="C290" s="1"/>
      <c r="D290" s="1"/>
      <c r="E290" s="1"/>
      <c r="F290" s="1"/>
      <c r="G290" s="1"/>
      <c r="H290" s="1"/>
      <c r="I290" s="79"/>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9"/>
      <c r="AM290" s="1"/>
      <c r="AN290" s="1"/>
      <c r="AO290" s="1"/>
      <c r="AP290" s="1"/>
      <c r="AQ290" s="1"/>
      <c r="AR290" s="1"/>
      <c r="AS290" s="1"/>
      <c r="AT290" s="1"/>
      <c r="AU290" s="1"/>
      <c r="AV290" s="1"/>
      <c r="AW290" s="1"/>
      <c r="AX290" s="1"/>
      <c r="AY290" s="1"/>
      <c r="AZ290" s="1"/>
      <c r="BA290" s="1"/>
      <c r="BB290" s="1"/>
      <c r="BC290" s="1"/>
    </row>
    <row r="291" spans="1:55" ht="15.75" customHeight="1">
      <c r="A291" s="1"/>
      <c r="B291" s="1"/>
      <c r="C291" s="1"/>
      <c r="D291" s="1"/>
      <c r="E291" s="1"/>
      <c r="F291" s="1"/>
      <c r="G291" s="1"/>
      <c r="H291" s="1"/>
      <c r="I291" s="79"/>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9"/>
      <c r="AM291" s="1"/>
      <c r="AN291" s="1"/>
      <c r="AO291" s="1"/>
      <c r="AP291" s="1"/>
      <c r="AQ291" s="1"/>
      <c r="AR291" s="1"/>
      <c r="AS291" s="1"/>
      <c r="AT291" s="1"/>
      <c r="AU291" s="1"/>
      <c r="AV291" s="1"/>
      <c r="AW291" s="1"/>
      <c r="AX291" s="1"/>
      <c r="AY291" s="1"/>
      <c r="AZ291" s="1"/>
      <c r="BA291" s="1"/>
      <c r="BB291" s="1"/>
      <c r="BC291" s="1"/>
    </row>
    <row r="292" spans="1:55" ht="15.75" customHeight="1">
      <c r="A292" s="1"/>
      <c r="B292" s="1"/>
      <c r="C292" s="1"/>
      <c r="D292" s="1"/>
      <c r="E292" s="1"/>
      <c r="F292" s="1"/>
      <c r="G292" s="1"/>
      <c r="H292" s="1"/>
      <c r="I292" s="79"/>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9"/>
      <c r="AM292" s="1"/>
      <c r="AN292" s="1"/>
      <c r="AO292" s="1"/>
      <c r="AP292" s="1"/>
      <c r="AQ292" s="1"/>
      <c r="AR292" s="1"/>
      <c r="AS292" s="1"/>
      <c r="AT292" s="1"/>
      <c r="AU292" s="1"/>
      <c r="AV292" s="1"/>
      <c r="AW292" s="1"/>
      <c r="AX292" s="1"/>
      <c r="AY292" s="1"/>
      <c r="AZ292" s="1"/>
      <c r="BA292" s="1"/>
      <c r="BB292" s="1"/>
      <c r="BC292" s="1"/>
    </row>
    <row r="293" spans="1:55" ht="15.75" customHeight="1">
      <c r="A293" s="1"/>
      <c r="B293" s="1"/>
      <c r="C293" s="1"/>
      <c r="D293" s="1"/>
      <c r="E293" s="1"/>
      <c r="F293" s="1"/>
      <c r="G293" s="1"/>
      <c r="H293" s="1"/>
      <c r="I293" s="79"/>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9"/>
      <c r="AM293" s="1"/>
      <c r="AN293" s="1"/>
      <c r="AO293" s="1"/>
      <c r="AP293" s="1"/>
      <c r="AQ293" s="1"/>
      <c r="AR293" s="1"/>
      <c r="AS293" s="1"/>
      <c r="AT293" s="1"/>
      <c r="AU293" s="1"/>
      <c r="AV293" s="1"/>
      <c r="AW293" s="1"/>
      <c r="AX293" s="1"/>
      <c r="AY293" s="1"/>
      <c r="AZ293" s="1"/>
      <c r="BA293" s="1"/>
      <c r="BB293" s="1"/>
      <c r="BC293" s="1"/>
    </row>
    <row r="294" spans="1:55" ht="15.75" customHeight="1">
      <c r="A294" s="1"/>
      <c r="B294" s="1"/>
      <c r="C294" s="1"/>
      <c r="D294" s="1"/>
      <c r="E294" s="1"/>
      <c r="F294" s="1"/>
      <c r="G294" s="1"/>
      <c r="H294" s="1"/>
      <c r="I294" s="79"/>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9"/>
      <c r="AM294" s="1"/>
      <c r="AN294" s="1"/>
      <c r="AO294" s="1"/>
      <c r="AP294" s="1"/>
      <c r="AQ294" s="1"/>
      <c r="AR294" s="1"/>
      <c r="AS294" s="1"/>
      <c r="AT294" s="1"/>
      <c r="AU294" s="1"/>
      <c r="AV294" s="1"/>
      <c r="AW294" s="1"/>
      <c r="AX294" s="1"/>
      <c r="AY294" s="1"/>
      <c r="AZ294" s="1"/>
      <c r="BA294" s="1"/>
      <c r="BB294" s="1"/>
      <c r="BC294" s="1"/>
    </row>
    <row r="295" spans="1:55" ht="15.75" customHeight="1">
      <c r="A295" s="1"/>
      <c r="B295" s="1"/>
      <c r="C295" s="1"/>
      <c r="D295" s="1"/>
      <c r="E295" s="1"/>
      <c r="F295" s="1"/>
      <c r="G295" s="1"/>
      <c r="H295" s="1"/>
      <c r="I295" s="79"/>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9"/>
      <c r="AM295" s="1"/>
      <c r="AN295" s="1"/>
      <c r="AO295" s="1"/>
      <c r="AP295" s="1"/>
      <c r="AQ295" s="1"/>
      <c r="AR295" s="1"/>
      <c r="AS295" s="1"/>
      <c r="AT295" s="1"/>
      <c r="AU295" s="1"/>
      <c r="AV295" s="1"/>
      <c r="AW295" s="1"/>
      <c r="AX295" s="1"/>
      <c r="AY295" s="1"/>
      <c r="AZ295" s="1"/>
      <c r="BA295" s="1"/>
      <c r="BB295" s="1"/>
      <c r="BC295" s="1"/>
    </row>
    <row r="296" spans="1:55" ht="15.75" customHeight="1">
      <c r="A296" s="1"/>
      <c r="B296" s="1"/>
      <c r="C296" s="1"/>
      <c r="D296" s="1"/>
      <c r="E296" s="1"/>
      <c r="F296" s="1"/>
      <c r="G296" s="1"/>
      <c r="H296" s="1"/>
      <c r="I296" s="79"/>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9"/>
      <c r="AM296" s="1"/>
      <c r="AN296" s="1"/>
      <c r="AO296" s="1"/>
      <c r="AP296" s="1"/>
      <c r="AQ296" s="1"/>
      <c r="AR296" s="1"/>
      <c r="AS296" s="1"/>
      <c r="AT296" s="1"/>
      <c r="AU296" s="1"/>
      <c r="AV296" s="1"/>
      <c r="AW296" s="1"/>
      <c r="AX296" s="1"/>
      <c r="AY296" s="1"/>
      <c r="AZ296" s="1"/>
      <c r="BA296" s="1"/>
      <c r="BB296" s="1"/>
      <c r="BC296" s="1"/>
    </row>
    <row r="297" spans="1:55" ht="15.75" customHeight="1">
      <c r="A297" s="1"/>
      <c r="B297" s="1"/>
      <c r="C297" s="1"/>
      <c r="D297" s="1"/>
      <c r="E297" s="1"/>
      <c r="F297" s="1"/>
      <c r="G297" s="1"/>
      <c r="H297" s="1"/>
      <c r="I297" s="79"/>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9"/>
      <c r="AM297" s="1"/>
      <c r="AN297" s="1"/>
      <c r="AO297" s="1"/>
      <c r="AP297" s="1"/>
      <c r="AQ297" s="1"/>
      <c r="AR297" s="1"/>
      <c r="AS297" s="1"/>
      <c r="AT297" s="1"/>
      <c r="AU297" s="1"/>
      <c r="AV297" s="1"/>
      <c r="AW297" s="1"/>
      <c r="AX297" s="1"/>
      <c r="AY297" s="1"/>
      <c r="AZ297" s="1"/>
      <c r="BA297" s="1"/>
      <c r="BB297" s="1"/>
      <c r="BC297" s="1"/>
    </row>
    <row r="298" spans="1:55" ht="15.75" customHeight="1">
      <c r="A298" s="1"/>
      <c r="B298" s="1"/>
      <c r="C298" s="1"/>
      <c r="D298" s="1"/>
      <c r="E298" s="1"/>
      <c r="F298" s="1"/>
      <c r="G298" s="1"/>
      <c r="H298" s="1"/>
      <c r="I298" s="79"/>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9"/>
      <c r="AM298" s="1"/>
      <c r="AN298" s="1"/>
      <c r="AO298" s="1"/>
      <c r="AP298" s="1"/>
      <c r="AQ298" s="1"/>
      <c r="AR298" s="1"/>
      <c r="AS298" s="1"/>
      <c r="AT298" s="1"/>
      <c r="AU298" s="1"/>
      <c r="AV298" s="1"/>
      <c r="AW298" s="1"/>
      <c r="AX298" s="1"/>
      <c r="AY298" s="1"/>
      <c r="AZ298" s="1"/>
      <c r="BA298" s="1"/>
      <c r="BB298" s="1"/>
      <c r="BC298" s="1"/>
    </row>
    <row r="299" spans="1:55" ht="15.75" customHeight="1">
      <c r="A299" s="1"/>
      <c r="B299" s="1"/>
      <c r="C299" s="1"/>
      <c r="D299" s="1"/>
      <c r="E299" s="1"/>
      <c r="F299" s="1"/>
      <c r="G299" s="1"/>
      <c r="H299" s="1"/>
      <c r="I299" s="79"/>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9"/>
      <c r="AM299" s="1"/>
      <c r="AN299" s="1"/>
      <c r="AO299" s="1"/>
      <c r="AP299" s="1"/>
      <c r="AQ299" s="1"/>
      <c r="AR299" s="1"/>
      <c r="AS299" s="1"/>
      <c r="AT299" s="1"/>
      <c r="AU299" s="1"/>
      <c r="AV299" s="1"/>
      <c r="AW299" s="1"/>
      <c r="AX299" s="1"/>
      <c r="AY299" s="1"/>
      <c r="AZ299" s="1"/>
      <c r="BA299" s="1"/>
      <c r="BB299" s="1"/>
      <c r="BC299" s="1"/>
    </row>
    <row r="300" spans="1:55" ht="15.75" customHeight="1">
      <c r="A300" s="1"/>
      <c r="B300" s="1"/>
      <c r="C300" s="1"/>
      <c r="D300" s="1"/>
      <c r="E300" s="1"/>
      <c r="F300" s="1"/>
      <c r="G300" s="1"/>
      <c r="H300" s="1"/>
      <c r="I300" s="79"/>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9"/>
      <c r="AM300" s="1"/>
      <c r="AN300" s="1"/>
      <c r="AO300" s="1"/>
      <c r="AP300" s="1"/>
      <c r="AQ300" s="1"/>
      <c r="AR300" s="1"/>
      <c r="AS300" s="1"/>
      <c r="AT300" s="1"/>
      <c r="AU300" s="1"/>
      <c r="AV300" s="1"/>
      <c r="AW300" s="1"/>
      <c r="AX300" s="1"/>
      <c r="AY300" s="1"/>
      <c r="AZ300" s="1"/>
      <c r="BA300" s="1"/>
      <c r="BB300" s="1"/>
      <c r="BC300" s="1"/>
    </row>
    <row r="301" spans="1:55" ht="15.75" customHeight="1">
      <c r="A301" s="1"/>
      <c r="B301" s="1"/>
      <c r="C301" s="1"/>
      <c r="D301" s="1"/>
      <c r="E301" s="1"/>
      <c r="F301" s="1"/>
      <c r="G301" s="1"/>
      <c r="H301" s="1"/>
      <c r="I301" s="79"/>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9"/>
      <c r="AM301" s="1"/>
      <c r="AN301" s="1"/>
      <c r="AO301" s="1"/>
      <c r="AP301" s="1"/>
      <c r="AQ301" s="1"/>
      <c r="AR301" s="1"/>
      <c r="AS301" s="1"/>
      <c r="AT301" s="1"/>
      <c r="AU301" s="1"/>
      <c r="AV301" s="1"/>
      <c r="AW301" s="1"/>
      <c r="AX301" s="1"/>
      <c r="AY301" s="1"/>
      <c r="AZ301" s="1"/>
      <c r="BA301" s="1"/>
      <c r="BB301" s="1"/>
      <c r="BC301" s="1"/>
    </row>
    <row r="302" spans="1:55" ht="15.75" customHeight="1">
      <c r="A302" s="1"/>
      <c r="B302" s="1"/>
      <c r="C302" s="1"/>
      <c r="D302" s="1"/>
      <c r="E302" s="1"/>
      <c r="F302" s="1"/>
      <c r="G302" s="1"/>
      <c r="H302" s="1"/>
      <c r="I302" s="79"/>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9"/>
      <c r="AM302" s="1"/>
      <c r="AN302" s="1"/>
      <c r="AO302" s="1"/>
      <c r="AP302" s="1"/>
      <c r="AQ302" s="1"/>
      <c r="AR302" s="1"/>
      <c r="AS302" s="1"/>
      <c r="AT302" s="1"/>
      <c r="AU302" s="1"/>
      <c r="AV302" s="1"/>
      <c r="AW302" s="1"/>
      <c r="AX302" s="1"/>
      <c r="AY302" s="1"/>
      <c r="AZ302" s="1"/>
      <c r="BA302" s="1"/>
      <c r="BB302" s="1"/>
      <c r="BC302" s="1"/>
    </row>
    <row r="303" spans="1:55" ht="15.75" customHeight="1">
      <c r="A303" s="1"/>
      <c r="B303" s="1"/>
      <c r="C303" s="1"/>
      <c r="D303" s="1"/>
      <c r="E303" s="1"/>
      <c r="F303" s="1"/>
      <c r="G303" s="1"/>
      <c r="H303" s="1"/>
      <c r="I303" s="79"/>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9"/>
      <c r="AM303" s="1"/>
      <c r="AN303" s="1"/>
      <c r="AO303" s="1"/>
      <c r="AP303" s="1"/>
      <c r="AQ303" s="1"/>
      <c r="AR303" s="1"/>
      <c r="AS303" s="1"/>
      <c r="AT303" s="1"/>
      <c r="AU303" s="1"/>
      <c r="AV303" s="1"/>
      <c r="AW303" s="1"/>
      <c r="AX303" s="1"/>
      <c r="AY303" s="1"/>
      <c r="AZ303" s="1"/>
      <c r="BA303" s="1"/>
      <c r="BB303" s="1"/>
      <c r="BC303" s="1"/>
    </row>
    <row r="304" spans="1:55" ht="15.75" customHeight="1">
      <c r="A304" s="1"/>
      <c r="B304" s="1"/>
      <c r="C304" s="1"/>
      <c r="D304" s="1"/>
      <c r="E304" s="1"/>
      <c r="F304" s="1"/>
      <c r="G304" s="1"/>
      <c r="H304" s="1"/>
      <c r="I304" s="79"/>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9"/>
      <c r="AM304" s="1"/>
      <c r="AN304" s="1"/>
      <c r="AO304" s="1"/>
      <c r="AP304" s="1"/>
      <c r="AQ304" s="1"/>
      <c r="AR304" s="1"/>
      <c r="AS304" s="1"/>
      <c r="AT304" s="1"/>
      <c r="AU304" s="1"/>
      <c r="AV304" s="1"/>
      <c r="AW304" s="1"/>
      <c r="AX304" s="1"/>
      <c r="AY304" s="1"/>
      <c r="AZ304" s="1"/>
      <c r="BA304" s="1"/>
      <c r="BB304" s="1"/>
      <c r="BC304" s="1"/>
    </row>
    <row r="305" spans="1:55" ht="15.75" customHeight="1">
      <c r="A305" s="1"/>
      <c r="B305" s="1"/>
      <c r="C305" s="1"/>
      <c r="D305" s="1"/>
      <c r="E305" s="1"/>
      <c r="F305" s="1"/>
      <c r="G305" s="1"/>
      <c r="H305" s="1"/>
      <c r="I305" s="79"/>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9"/>
      <c r="AM305" s="1"/>
      <c r="AN305" s="1"/>
      <c r="AO305" s="1"/>
      <c r="AP305" s="1"/>
      <c r="AQ305" s="1"/>
      <c r="AR305" s="1"/>
      <c r="AS305" s="1"/>
      <c r="AT305" s="1"/>
      <c r="AU305" s="1"/>
      <c r="AV305" s="1"/>
      <c r="AW305" s="1"/>
      <c r="AX305" s="1"/>
      <c r="AY305" s="1"/>
      <c r="AZ305" s="1"/>
      <c r="BA305" s="1"/>
      <c r="BB305" s="1"/>
      <c r="BC305" s="1"/>
    </row>
    <row r="306" spans="1:55" ht="15.75" customHeight="1">
      <c r="A306" s="1"/>
      <c r="B306" s="1"/>
      <c r="C306" s="1"/>
      <c r="D306" s="1"/>
      <c r="E306" s="1"/>
      <c r="F306" s="1"/>
      <c r="G306" s="1"/>
      <c r="H306" s="1"/>
      <c r="I306" s="79"/>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9"/>
      <c r="AM306" s="1"/>
      <c r="AN306" s="1"/>
      <c r="AO306" s="1"/>
      <c r="AP306" s="1"/>
      <c r="AQ306" s="1"/>
      <c r="AR306" s="1"/>
      <c r="AS306" s="1"/>
      <c r="AT306" s="1"/>
      <c r="AU306" s="1"/>
      <c r="AV306" s="1"/>
      <c r="AW306" s="1"/>
      <c r="AX306" s="1"/>
      <c r="AY306" s="1"/>
      <c r="AZ306" s="1"/>
      <c r="BA306" s="1"/>
      <c r="BB306" s="1"/>
      <c r="BC306" s="1"/>
    </row>
    <row r="307" spans="1:55" ht="15.75" customHeight="1">
      <c r="A307" s="1"/>
      <c r="B307" s="1"/>
      <c r="C307" s="1"/>
      <c r="D307" s="1"/>
      <c r="E307" s="1"/>
      <c r="F307" s="1"/>
      <c r="G307" s="1"/>
      <c r="H307" s="1"/>
      <c r="I307" s="79"/>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9"/>
      <c r="AM307" s="1"/>
      <c r="AN307" s="1"/>
      <c r="AO307" s="1"/>
      <c r="AP307" s="1"/>
      <c r="AQ307" s="1"/>
      <c r="AR307" s="1"/>
      <c r="AS307" s="1"/>
      <c r="AT307" s="1"/>
      <c r="AU307" s="1"/>
      <c r="AV307" s="1"/>
      <c r="AW307" s="1"/>
      <c r="AX307" s="1"/>
      <c r="AY307" s="1"/>
      <c r="AZ307" s="1"/>
      <c r="BA307" s="1"/>
      <c r="BB307" s="1"/>
      <c r="BC307" s="1"/>
    </row>
    <row r="308" spans="1:55" ht="15.75" customHeight="1">
      <c r="A308" s="1"/>
      <c r="B308" s="1"/>
      <c r="C308" s="1"/>
      <c r="D308" s="1"/>
      <c r="E308" s="1"/>
      <c r="F308" s="1"/>
      <c r="G308" s="1"/>
      <c r="H308" s="1"/>
      <c r="I308" s="79"/>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9"/>
      <c r="AM308" s="1"/>
      <c r="AN308" s="1"/>
      <c r="AO308" s="1"/>
      <c r="AP308" s="1"/>
      <c r="AQ308" s="1"/>
      <c r="AR308" s="1"/>
      <c r="AS308" s="1"/>
      <c r="AT308" s="1"/>
      <c r="AU308" s="1"/>
      <c r="AV308" s="1"/>
      <c r="AW308" s="1"/>
      <c r="AX308" s="1"/>
      <c r="AY308" s="1"/>
      <c r="AZ308" s="1"/>
      <c r="BA308" s="1"/>
      <c r="BB308" s="1"/>
      <c r="BC308" s="1"/>
    </row>
    <row r="309" spans="1:55" ht="15.75" customHeight="1">
      <c r="A309" s="1"/>
      <c r="B309" s="1"/>
      <c r="C309" s="1"/>
      <c r="D309" s="1"/>
      <c r="E309" s="1"/>
      <c r="F309" s="1"/>
      <c r="G309" s="1"/>
      <c r="H309" s="1"/>
      <c r="I309" s="79"/>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9"/>
      <c r="AM309" s="1"/>
      <c r="AN309" s="1"/>
      <c r="AO309" s="1"/>
      <c r="AP309" s="1"/>
      <c r="AQ309" s="1"/>
      <c r="AR309" s="1"/>
      <c r="AS309" s="1"/>
      <c r="AT309" s="1"/>
      <c r="AU309" s="1"/>
      <c r="AV309" s="1"/>
      <c r="AW309" s="1"/>
      <c r="AX309" s="1"/>
      <c r="AY309" s="1"/>
      <c r="AZ309" s="1"/>
      <c r="BA309" s="1"/>
      <c r="BB309" s="1"/>
      <c r="BC309" s="1"/>
    </row>
    <row r="310" spans="1:55" ht="15.75" customHeight="1">
      <c r="A310" s="1"/>
      <c r="B310" s="1"/>
      <c r="C310" s="1"/>
      <c r="D310" s="1"/>
      <c r="E310" s="1"/>
      <c r="F310" s="1"/>
      <c r="G310" s="1"/>
      <c r="H310" s="1"/>
      <c r="I310" s="79"/>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9"/>
      <c r="AM310" s="1"/>
      <c r="AN310" s="1"/>
      <c r="AO310" s="1"/>
      <c r="AP310" s="1"/>
      <c r="AQ310" s="1"/>
      <c r="AR310" s="1"/>
      <c r="AS310" s="1"/>
      <c r="AT310" s="1"/>
      <c r="AU310" s="1"/>
      <c r="AV310" s="1"/>
      <c r="AW310" s="1"/>
      <c r="AX310" s="1"/>
      <c r="AY310" s="1"/>
      <c r="AZ310" s="1"/>
      <c r="BA310" s="1"/>
      <c r="BB310" s="1"/>
      <c r="BC310" s="1"/>
    </row>
    <row r="311" spans="1:55" ht="15.75" customHeight="1">
      <c r="A311" s="1"/>
      <c r="B311" s="1"/>
      <c r="C311" s="1"/>
      <c r="D311" s="1"/>
      <c r="E311" s="1"/>
      <c r="F311" s="1"/>
      <c r="G311" s="1"/>
      <c r="H311" s="1"/>
      <c r="I311" s="79"/>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9"/>
      <c r="AM311" s="1"/>
      <c r="AN311" s="1"/>
      <c r="AO311" s="1"/>
      <c r="AP311" s="1"/>
      <c r="AQ311" s="1"/>
      <c r="AR311" s="1"/>
      <c r="AS311" s="1"/>
      <c r="AT311" s="1"/>
      <c r="AU311" s="1"/>
      <c r="AV311" s="1"/>
      <c r="AW311" s="1"/>
      <c r="AX311" s="1"/>
      <c r="AY311" s="1"/>
      <c r="AZ311" s="1"/>
      <c r="BA311" s="1"/>
      <c r="BB311" s="1"/>
      <c r="BC311" s="1"/>
    </row>
    <row r="312" spans="1:55" ht="15.75" customHeight="1">
      <c r="A312" s="1"/>
      <c r="B312" s="1"/>
      <c r="C312" s="1"/>
      <c r="D312" s="1"/>
      <c r="E312" s="1"/>
      <c r="F312" s="1"/>
      <c r="G312" s="1"/>
      <c r="H312" s="1"/>
      <c r="I312" s="79"/>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9"/>
      <c r="AM312" s="1"/>
      <c r="AN312" s="1"/>
      <c r="AO312" s="1"/>
      <c r="AP312" s="1"/>
      <c r="AQ312" s="1"/>
      <c r="AR312" s="1"/>
      <c r="AS312" s="1"/>
      <c r="AT312" s="1"/>
      <c r="AU312" s="1"/>
      <c r="AV312" s="1"/>
      <c r="AW312" s="1"/>
      <c r="AX312" s="1"/>
      <c r="AY312" s="1"/>
      <c r="AZ312" s="1"/>
      <c r="BA312" s="1"/>
      <c r="BB312" s="1"/>
      <c r="BC312" s="1"/>
    </row>
    <row r="313" spans="1:55" ht="15.75" customHeight="1">
      <c r="A313" s="1"/>
      <c r="B313" s="1"/>
      <c r="C313" s="1"/>
      <c r="D313" s="1"/>
      <c r="E313" s="1"/>
      <c r="F313" s="1"/>
      <c r="G313" s="1"/>
      <c r="H313" s="1"/>
      <c r="I313" s="79"/>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9"/>
      <c r="AM313" s="1"/>
      <c r="AN313" s="1"/>
      <c r="AO313" s="1"/>
      <c r="AP313" s="1"/>
      <c r="AQ313" s="1"/>
      <c r="AR313" s="1"/>
      <c r="AS313" s="1"/>
      <c r="AT313" s="1"/>
      <c r="AU313" s="1"/>
      <c r="AV313" s="1"/>
      <c r="AW313" s="1"/>
      <c r="AX313" s="1"/>
      <c r="AY313" s="1"/>
      <c r="AZ313" s="1"/>
      <c r="BA313" s="1"/>
      <c r="BB313" s="1"/>
      <c r="BC313" s="1"/>
    </row>
    <row r="314" spans="1:55" ht="15.75" customHeight="1">
      <c r="A314" s="1"/>
      <c r="B314" s="1"/>
      <c r="C314" s="1"/>
      <c r="D314" s="1"/>
      <c r="E314" s="1"/>
      <c r="F314" s="1"/>
      <c r="G314" s="1"/>
      <c r="H314" s="1"/>
      <c r="I314" s="79"/>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9"/>
      <c r="AM314" s="1"/>
      <c r="AN314" s="1"/>
      <c r="AO314" s="1"/>
      <c r="AP314" s="1"/>
      <c r="AQ314" s="1"/>
      <c r="AR314" s="1"/>
      <c r="AS314" s="1"/>
      <c r="AT314" s="1"/>
      <c r="AU314" s="1"/>
      <c r="AV314" s="1"/>
      <c r="AW314" s="1"/>
      <c r="AX314" s="1"/>
      <c r="AY314" s="1"/>
      <c r="AZ314" s="1"/>
      <c r="BA314" s="1"/>
      <c r="BB314" s="1"/>
      <c r="BC314" s="1"/>
    </row>
    <row r="315" spans="1:55" ht="15.75" customHeight="1">
      <c r="A315" s="1"/>
      <c r="B315" s="1"/>
      <c r="C315" s="1"/>
      <c r="D315" s="1"/>
      <c r="E315" s="1"/>
      <c r="F315" s="1"/>
      <c r="G315" s="1"/>
      <c r="H315" s="1"/>
      <c r="I315" s="79"/>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9"/>
      <c r="AM315" s="1"/>
      <c r="AN315" s="1"/>
      <c r="AO315" s="1"/>
      <c r="AP315" s="1"/>
      <c r="AQ315" s="1"/>
      <c r="AR315" s="1"/>
      <c r="AS315" s="1"/>
      <c r="AT315" s="1"/>
      <c r="AU315" s="1"/>
      <c r="AV315" s="1"/>
      <c r="AW315" s="1"/>
      <c r="AX315" s="1"/>
      <c r="AY315" s="1"/>
      <c r="AZ315" s="1"/>
      <c r="BA315" s="1"/>
      <c r="BB315" s="1"/>
      <c r="BC315" s="1"/>
    </row>
    <row r="316" spans="1:55" ht="15.75" customHeight="1">
      <c r="A316" s="1"/>
      <c r="B316" s="1"/>
      <c r="C316" s="1"/>
      <c r="D316" s="1"/>
      <c r="E316" s="1"/>
      <c r="F316" s="1"/>
      <c r="G316" s="1"/>
      <c r="H316" s="1"/>
      <c r="I316" s="79"/>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9"/>
      <c r="AM316" s="1"/>
      <c r="AN316" s="1"/>
      <c r="AO316" s="1"/>
      <c r="AP316" s="1"/>
      <c r="AQ316" s="1"/>
      <c r="AR316" s="1"/>
      <c r="AS316" s="1"/>
      <c r="AT316" s="1"/>
      <c r="AU316" s="1"/>
      <c r="AV316" s="1"/>
      <c r="AW316" s="1"/>
      <c r="AX316" s="1"/>
      <c r="AY316" s="1"/>
      <c r="AZ316" s="1"/>
      <c r="BA316" s="1"/>
      <c r="BB316" s="1"/>
      <c r="BC316" s="1"/>
    </row>
    <row r="317" spans="1:55" ht="15.75" customHeight="1">
      <c r="A317" s="1"/>
      <c r="B317" s="1"/>
      <c r="C317" s="1"/>
      <c r="D317" s="1"/>
      <c r="E317" s="1"/>
      <c r="F317" s="1"/>
      <c r="G317" s="1"/>
      <c r="H317" s="1"/>
      <c r="I317" s="79"/>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9"/>
      <c r="AM317" s="1"/>
      <c r="AN317" s="1"/>
      <c r="AO317" s="1"/>
      <c r="AP317" s="1"/>
      <c r="AQ317" s="1"/>
      <c r="AR317" s="1"/>
      <c r="AS317" s="1"/>
      <c r="AT317" s="1"/>
      <c r="AU317" s="1"/>
      <c r="AV317" s="1"/>
      <c r="AW317" s="1"/>
      <c r="AX317" s="1"/>
      <c r="AY317" s="1"/>
      <c r="AZ317" s="1"/>
      <c r="BA317" s="1"/>
      <c r="BB317" s="1"/>
      <c r="BC317" s="1"/>
    </row>
    <row r="318" spans="1:55" ht="15.75" customHeight="1">
      <c r="A318" s="1"/>
      <c r="B318" s="1"/>
      <c r="C318" s="1"/>
      <c r="D318" s="1"/>
      <c r="E318" s="1"/>
      <c r="F318" s="1"/>
      <c r="G318" s="1"/>
      <c r="H318" s="1"/>
      <c r="I318" s="79"/>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9"/>
      <c r="AM318" s="1"/>
      <c r="AN318" s="1"/>
      <c r="AO318" s="1"/>
      <c r="AP318" s="1"/>
      <c r="AQ318" s="1"/>
      <c r="AR318" s="1"/>
      <c r="AS318" s="1"/>
      <c r="AT318" s="1"/>
      <c r="AU318" s="1"/>
      <c r="AV318" s="1"/>
      <c r="AW318" s="1"/>
      <c r="AX318" s="1"/>
      <c r="AY318" s="1"/>
      <c r="AZ318" s="1"/>
      <c r="BA318" s="1"/>
      <c r="BB318" s="1"/>
      <c r="BC318" s="1"/>
    </row>
    <row r="319" spans="1:55" ht="15.75" customHeight="1">
      <c r="A319" s="1"/>
      <c r="B319" s="1"/>
      <c r="C319" s="1"/>
      <c r="D319" s="1"/>
      <c r="E319" s="1"/>
      <c r="F319" s="1"/>
      <c r="G319" s="1"/>
      <c r="H319" s="1"/>
      <c r="I319" s="79"/>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9"/>
      <c r="AM319" s="1"/>
      <c r="AN319" s="1"/>
      <c r="AO319" s="1"/>
      <c r="AP319" s="1"/>
      <c r="AQ319" s="1"/>
      <c r="AR319" s="1"/>
      <c r="AS319" s="1"/>
      <c r="AT319" s="1"/>
      <c r="AU319" s="1"/>
      <c r="AV319" s="1"/>
      <c r="AW319" s="1"/>
      <c r="AX319" s="1"/>
      <c r="AY319" s="1"/>
      <c r="AZ319" s="1"/>
      <c r="BA319" s="1"/>
      <c r="BB319" s="1"/>
      <c r="BC319" s="1"/>
    </row>
    <row r="320" spans="1:55" ht="15.75" customHeight="1">
      <c r="A320" s="1"/>
      <c r="B320" s="1"/>
      <c r="C320" s="1"/>
      <c r="D320" s="1"/>
      <c r="E320" s="1"/>
      <c r="F320" s="1"/>
      <c r="G320" s="1"/>
      <c r="H320" s="1"/>
      <c r="I320" s="79"/>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9"/>
      <c r="AM320" s="1"/>
      <c r="AN320" s="1"/>
      <c r="AO320" s="1"/>
      <c r="AP320" s="1"/>
      <c r="AQ320" s="1"/>
      <c r="AR320" s="1"/>
      <c r="AS320" s="1"/>
      <c r="AT320" s="1"/>
      <c r="AU320" s="1"/>
      <c r="AV320" s="1"/>
      <c r="AW320" s="1"/>
      <c r="AX320" s="1"/>
      <c r="AY320" s="1"/>
      <c r="AZ320" s="1"/>
      <c r="BA320" s="1"/>
      <c r="BB320" s="1"/>
      <c r="BC320" s="1"/>
    </row>
    <row r="321" spans="1:55" ht="15.75" customHeight="1">
      <c r="A321" s="1"/>
      <c r="B321" s="1"/>
      <c r="C321" s="1"/>
      <c r="D321" s="1"/>
      <c r="E321" s="1"/>
      <c r="F321" s="1"/>
      <c r="G321" s="1"/>
      <c r="H321" s="1"/>
      <c r="I321" s="79"/>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9"/>
      <c r="AM321" s="1"/>
      <c r="AN321" s="1"/>
      <c r="AO321" s="1"/>
      <c r="AP321" s="1"/>
      <c r="AQ321" s="1"/>
      <c r="AR321" s="1"/>
      <c r="AS321" s="1"/>
      <c r="AT321" s="1"/>
      <c r="AU321" s="1"/>
      <c r="AV321" s="1"/>
      <c r="AW321" s="1"/>
      <c r="AX321" s="1"/>
      <c r="AY321" s="1"/>
      <c r="AZ321" s="1"/>
      <c r="BA321" s="1"/>
      <c r="BB321" s="1"/>
      <c r="BC321" s="1"/>
    </row>
    <row r="322" spans="1:55" ht="15.75" customHeight="1">
      <c r="A322" s="1"/>
      <c r="B322" s="1"/>
      <c r="C322" s="1"/>
      <c r="D322" s="1"/>
      <c r="E322" s="1"/>
      <c r="F322" s="1"/>
      <c r="G322" s="1"/>
      <c r="H322" s="1"/>
      <c r="I322" s="79"/>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9"/>
      <c r="AM322" s="1"/>
      <c r="AN322" s="1"/>
      <c r="AO322" s="1"/>
      <c r="AP322" s="1"/>
      <c r="AQ322" s="1"/>
      <c r="AR322" s="1"/>
      <c r="AS322" s="1"/>
      <c r="AT322" s="1"/>
      <c r="AU322" s="1"/>
      <c r="AV322" s="1"/>
      <c r="AW322" s="1"/>
      <c r="AX322" s="1"/>
      <c r="AY322" s="1"/>
      <c r="AZ322" s="1"/>
      <c r="BA322" s="1"/>
      <c r="BB322" s="1"/>
      <c r="BC322" s="1"/>
    </row>
    <row r="323" spans="1:55" ht="15.75" customHeight="1">
      <c r="A323" s="1"/>
      <c r="B323" s="1"/>
      <c r="C323" s="1"/>
      <c r="D323" s="1"/>
      <c r="E323" s="1"/>
      <c r="F323" s="1"/>
      <c r="G323" s="1"/>
      <c r="H323" s="1"/>
      <c r="I323" s="79"/>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9"/>
      <c r="AM323" s="1"/>
      <c r="AN323" s="1"/>
      <c r="AO323" s="1"/>
      <c r="AP323" s="1"/>
      <c r="AQ323" s="1"/>
      <c r="AR323" s="1"/>
      <c r="AS323" s="1"/>
      <c r="AT323" s="1"/>
      <c r="AU323" s="1"/>
      <c r="AV323" s="1"/>
      <c r="AW323" s="1"/>
      <c r="AX323" s="1"/>
      <c r="AY323" s="1"/>
      <c r="AZ323" s="1"/>
      <c r="BA323" s="1"/>
      <c r="BB323" s="1"/>
      <c r="BC323" s="1"/>
    </row>
    <row r="324" spans="1:55" ht="15.75" customHeight="1">
      <c r="A324" s="1"/>
      <c r="B324" s="1"/>
      <c r="C324" s="1"/>
      <c r="D324" s="1"/>
      <c r="E324" s="1"/>
      <c r="F324" s="1"/>
      <c r="G324" s="1"/>
      <c r="H324" s="1"/>
      <c r="I324" s="79"/>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9"/>
      <c r="AM324" s="1"/>
      <c r="AN324" s="1"/>
      <c r="AO324" s="1"/>
      <c r="AP324" s="1"/>
      <c r="AQ324" s="1"/>
      <c r="AR324" s="1"/>
      <c r="AS324" s="1"/>
      <c r="AT324" s="1"/>
      <c r="AU324" s="1"/>
      <c r="AV324" s="1"/>
      <c r="AW324" s="1"/>
      <c r="AX324" s="1"/>
      <c r="AY324" s="1"/>
      <c r="AZ324" s="1"/>
      <c r="BA324" s="1"/>
      <c r="BB324" s="1"/>
      <c r="BC324" s="1"/>
    </row>
    <row r="325" spans="1:55" ht="15.75" customHeight="1">
      <c r="A325" s="1"/>
      <c r="B325" s="1"/>
      <c r="C325" s="1"/>
      <c r="D325" s="1"/>
      <c r="E325" s="1"/>
      <c r="F325" s="1"/>
      <c r="G325" s="1"/>
      <c r="H325" s="1"/>
      <c r="I325" s="79"/>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9"/>
      <c r="AM325" s="1"/>
      <c r="AN325" s="1"/>
      <c r="AO325" s="1"/>
      <c r="AP325" s="1"/>
      <c r="AQ325" s="1"/>
      <c r="AR325" s="1"/>
      <c r="AS325" s="1"/>
      <c r="AT325" s="1"/>
      <c r="AU325" s="1"/>
      <c r="AV325" s="1"/>
      <c r="AW325" s="1"/>
      <c r="AX325" s="1"/>
      <c r="AY325" s="1"/>
      <c r="AZ325" s="1"/>
      <c r="BA325" s="1"/>
      <c r="BB325" s="1"/>
      <c r="BC325" s="1"/>
    </row>
    <row r="326" spans="1:55" ht="15.75" customHeight="1">
      <c r="A326" s="1"/>
      <c r="B326" s="1"/>
      <c r="C326" s="1"/>
      <c r="D326" s="1"/>
      <c r="E326" s="1"/>
      <c r="F326" s="1"/>
      <c r="G326" s="1"/>
      <c r="H326" s="1"/>
      <c r="I326" s="79"/>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9"/>
      <c r="AM326" s="1"/>
      <c r="AN326" s="1"/>
      <c r="AO326" s="1"/>
      <c r="AP326" s="1"/>
      <c r="AQ326" s="1"/>
      <c r="AR326" s="1"/>
      <c r="AS326" s="1"/>
      <c r="AT326" s="1"/>
      <c r="AU326" s="1"/>
      <c r="AV326" s="1"/>
      <c r="AW326" s="1"/>
      <c r="AX326" s="1"/>
      <c r="AY326" s="1"/>
      <c r="AZ326" s="1"/>
      <c r="BA326" s="1"/>
      <c r="BB326" s="1"/>
      <c r="BC326" s="1"/>
    </row>
    <row r="327" spans="1:55" ht="15.75" customHeight="1">
      <c r="A327" s="1"/>
      <c r="B327" s="1"/>
      <c r="C327" s="1"/>
      <c r="D327" s="1"/>
      <c r="E327" s="1"/>
      <c r="F327" s="1"/>
      <c r="G327" s="1"/>
      <c r="H327" s="1"/>
      <c r="I327" s="79"/>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9"/>
      <c r="AM327" s="1"/>
      <c r="AN327" s="1"/>
      <c r="AO327" s="1"/>
      <c r="AP327" s="1"/>
      <c r="AQ327" s="1"/>
      <c r="AR327" s="1"/>
      <c r="AS327" s="1"/>
      <c r="AT327" s="1"/>
      <c r="AU327" s="1"/>
      <c r="AV327" s="1"/>
      <c r="AW327" s="1"/>
      <c r="AX327" s="1"/>
      <c r="AY327" s="1"/>
      <c r="AZ327" s="1"/>
      <c r="BA327" s="1"/>
      <c r="BB327" s="1"/>
      <c r="BC327" s="1"/>
    </row>
    <row r="328" spans="1:55" ht="15.75" customHeight="1">
      <c r="A328" s="1"/>
      <c r="B328" s="1"/>
      <c r="C328" s="1"/>
      <c r="D328" s="1"/>
      <c r="E328" s="1"/>
      <c r="F328" s="1"/>
      <c r="G328" s="1"/>
      <c r="H328" s="1"/>
      <c r="I328" s="79"/>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9"/>
      <c r="AM328" s="1"/>
      <c r="AN328" s="1"/>
      <c r="AO328" s="1"/>
      <c r="AP328" s="1"/>
      <c r="AQ328" s="1"/>
      <c r="AR328" s="1"/>
      <c r="AS328" s="1"/>
      <c r="AT328" s="1"/>
      <c r="AU328" s="1"/>
      <c r="AV328" s="1"/>
      <c r="AW328" s="1"/>
      <c r="AX328" s="1"/>
      <c r="AY328" s="1"/>
      <c r="AZ328" s="1"/>
      <c r="BA328" s="1"/>
      <c r="BB328" s="1"/>
      <c r="BC328" s="1"/>
    </row>
    <row r="329" spans="1:55" ht="15.75" customHeight="1">
      <c r="A329" s="1"/>
      <c r="B329" s="1"/>
      <c r="C329" s="1"/>
      <c r="D329" s="1"/>
      <c r="E329" s="1"/>
      <c r="F329" s="1"/>
      <c r="G329" s="1"/>
      <c r="H329" s="1"/>
      <c r="I329" s="79"/>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9"/>
      <c r="AM329" s="1"/>
      <c r="AN329" s="1"/>
      <c r="AO329" s="1"/>
      <c r="AP329" s="1"/>
      <c r="AQ329" s="1"/>
      <c r="AR329" s="1"/>
      <c r="AS329" s="1"/>
      <c r="AT329" s="1"/>
      <c r="AU329" s="1"/>
      <c r="AV329" s="1"/>
      <c r="AW329" s="1"/>
      <c r="AX329" s="1"/>
      <c r="AY329" s="1"/>
      <c r="AZ329" s="1"/>
      <c r="BA329" s="1"/>
      <c r="BB329" s="1"/>
      <c r="BC329" s="1"/>
    </row>
    <row r="330" spans="1:55" ht="15.75" customHeight="1">
      <c r="A330" s="1"/>
      <c r="B330" s="1"/>
      <c r="C330" s="1"/>
      <c r="D330" s="1"/>
      <c r="E330" s="1"/>
      <c r="F330" s="1"/>
      <c r="G330" s="1"/>
      <c r="H330" s="1"/>
      <c r="I330" s="79"/>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9"/>
      <c r="AM330" s="1"/>
      <c r="AN330" s="1"/>
      <c r="AO330" s="1"/>
      <c r="AP330" s="1"/>
      <c r="AQ330" s="1"/>
      <c r="AR330" s="1"/>
      <c r="AS330" s="1"/>
      <c r="AT330" s="1"/>
      <c r="AU330" s="1"/>
      <c r="AV330" s="1"/>
      <c r="AW330" s="1"/>
      <c r="AX330" s="1"/>
      <c r="AY330" s="1"/>
      <c r="AZ330" s="1"/>
      <c r="BA330" s="1"/>
      <c r="BB330" s="1"/>
      <c r="BC330" s="1"/>
    </row>
    <row r="331" spans="1:55" ht="15.75" customHeight="1">
      <c r="A331" s="1"/>
      <c r="B331" s="1"/>
      <c r="C331" s="1"/>
      <c r="D331" s="1"/>
      <c r="E331" s="1"/>
      <c r="F331" s="1"/>
      <c r="G331" s="1"/>
      <c r="H331" s="1"/>
      <c r="I331" s="79"/>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9"/>
      <c r="AM331" s="1"/>
      <c r="AN331" s="1"/>
      <c r="AO331" s="1"/>
      <c r="AP331" s="1"/>
      <c r="AQ331" s="1"/>
      <c r="AR331" s="1"/>
      <c r="AS331" s="1"/>
      <c r="AT331" s="1"/>
      <c r="AU331" s="1"/>
      <c r="AV331" s="1"/>
      <c r="AW331" s="1"/>
      <c r="AX331" s="1"/>
      <c r="AY331" s="1"/>
      <c r="AZ331" s="1"/>
      <c r="BA331" s="1"/>
      <c r="BB331" s="1"/>
      <c r="BC331" s="1"/>
    </row>
    <row r="332" spans="1:55" ht="15.75" customHeight="1">
      <c r="A332" s="1"/>
      <c r="B332" s="1"/>
      <c r="C332" s="1"/>
      <c r="D332" s="1"/>
      <c r="E332" s="1"/>
      <c r="F332" s="1"/>
      <c r="G332" s="1"/>
      <c r="H332" s="1"/>
      <c r="I332" s="79"/>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9"/>
      <c r="AM332" s="1"/>
      <c r="AN332" s="1"/>
      <c r="AO332" s="1"/>
      <c r="AP332" s="1"/>
      <c r="AQ332" s="1"/>
      <c r="AR332" s="1"/>
      <c r="AS332" s="1"/>
      <c r="AT332" s="1"/>
      <c r="AU332" s="1"/>
      <c r="AV332" s="1"/>
      <c r="AW332" s="1"/>
      <c r="AX332" s="1"/>
      <c r="AY332" s="1"/>
      <c r="AZ332" s="1"/>
      <c r="BA332" s="1"/>
      <c r="BB332" s="1"/>
      <c r="BC332" s="1"/>
    </row>
    <row r="333" spans="1:55" ht="15.75" customHeight="1">
      <c r="A333" s="1"/>
      <c r="B333" s="1"/>
      <c r="C333" s="1"/>
      <c r="D333" s="1"/>
      <c r="E333" s="1"/>
      <c r="F333" s="1"/>
      <c r="G333" s="1"/>
      <c r="H333" s="1"/>
      <c r="I333" s="79"/>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9"/>
      <c r="AM333" s="1"/>
      <c r="AN333" s="1"/>
      <c r="AO333" s="1"/>
      <c r="AP333" s="1"/>
      <c r="AQ333" s="1"/>
      <c r="AR333" s="1"/>
      <c r="AS333" s="1"/>
      <c r="AT333" s="1"/>
      <c r="AU333" s="1"/>
      <c r="AV333" s="1"/>
      <c r="AW333" s="1"/>
      <c r="AX333" s="1"/>
      <c r="AY333" s="1"/>
      <c r="AZ333" s="1"/>
      <c r="BA333" s="1"/>
      <c r="BB333" s="1"/>
      <c r="BC333" s="1"/>
    </row>
    <row r="334" spans="1:55" ht="15.75" customHeight="1">
      <c r="A334" s="1"/>
      <c r="B334" s="1"/>
      <c r="C334" s="1"/>
      <c r="D334" s="1"/>
      <c r="E334" s="1"/>
      <c r="F334" s="1"/>
      <c r="G334" s="1"/>
      <c r="H334" s="1"/>
      <c r="I334" s="79"/>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9"/>
      <c r="AM334" s="1"/>
      <c r="AN334" s="1"/>
      <c r="AO334" s="1"/>
      <c r="AP334" s="1"/>
      <c r="AQ334" s="1"/>
      <c r="AR334" s="1"/>
      <c r="AS334" s="1"/>
      <c r="AT334" s="1"/>
      <c r="AU334" s="1"/>
      <c r="AV334" s="1"/>
      <c r="AW334" s="1"/>
      <c r="AX334" s="1"/>
      <c r="AY334" s="1"/>
      <c r="AZ334" s="1"/>
      <c r="BA334" s="1"/>
      <c r="BB334" s="1"/>
      <c r="BC334" s="1"/>
    </row>
    <row r="335" spans="1:55" ht="15.75" customHeight="1">
      <c r="A335" s="1"/>
      <c r="B335" s="1"/>
      <c r="C335" s="1"/>
      <c r="D335" s="1"/>
      <c r="E335" s="1"/>
      <c r="F335" s="1"/>
      <c r="G335" s="1"/>
      <c r="H335" s="1"/>
      <c r="I335" s="79"/>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9"/>
      <c r="AM335" s="1"/>
      <c r="AN335" s="1"/>
      <c r="AO335" s="1"/>
      <c r="AP335" s="1"/>
      <c r="AQ335" s="1"/>
      <c r="AR335" s="1"/>
      <c r="AS335" s="1"/>
      <c r="AT335" s="1"/>
      <c r="AU335" s="1"/>
      <c r="AV335" s="1"/>
      <c r="AW335" s="1"/>
      <c r="AX335" s="1"/>
      <c r="AY335" s="1"/>
      <c r="AZ335" s="1"/>
      <c r="BA335" s="1"/>
      <c r="BB335" s="1"/>
      <c r="BC335" s="1"/>
    </row>
    <row r="336" spans="1:55" ht="15.75" customHeight="1">
      <c r="A336" s="1"/>
      <c r="B336" s="1"/>
      <c r="C336" s="1"/>
      <c r="D336" s="1"/>
      <c r="E336" s="1"/>
      <c r="F336" s="1"/>
      <c r="G336" s="1"/>
      <c r="H336" s="1"/>
      <c r="I336" s="79"/>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9"/>
      <c r="AM336" s="1"/>
      <c r="AN336" s="1"/>
      <c r="AO336" s="1"/>
      <c r="AP336" s="1"/>
      <c r="AQ336" s="1"/>
      <c r="AR336" s="1"/>
      <c r="AS336" s="1"/>
      <c r="AT336" s="1"/>
      <c r="AU336" s="1"/>
      <c r="AV336" s="1"/>
      <c r="AW336" s="1"/>
      <c r="AX336" s="1"/>
      <c r="AY336" s="1"/>
      <c r="AZ336" s="1"/>
      <c r="BA336" s="1"/>
      <c r="BB336" s="1"/>
      <c r="BC336" s="1"/>
    </row>
    <row r="337" spans="1:55" ht="15.75" customHeight="1">
      <c r="A337" s="1"/>
      <c r="B337" s="1"/>
      <c r="C337" s="1"/>
      <c r="D337" s="1"/>
      <c r="E337" s="1"/>
      <c r="F337" s="1"/>
      <c r="G337" s="1"/>
      <c r="H337" s="1"/>
      <c r="I337" s="79"/>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9"/>
      <c r="AM337" s="1"/>
      <c r="AN337" s="1"/>
      <c r="AO337" s="1"/>
      <c r="AP337" s="1"/>
      <c r="AQ337" s="1"/>
      <c r="AR337" s="1"/>
      <c r="AS337" s="1"/>
      <c r="AT337" s="1"/>
      <c r="AU337" s="1"/>
      <c r="AV337" s="1"/>
      <c r="AW337" s="1"/>
      <c r="AX337" s="1"/>
      <c r="AY337" s="1"/>
      <c r="AZ337" s="1"/>
      <c r="BA337" s="1"/>
      <c r="BB337" s="1"/>
      <c r="BC337" s="1"/>
    </row>
    <row r="338" spans="1:55" ht="15.75" customHeight="1">
      <c r="A338" s="1"/>
      <c r="B338" s="1"/>
      <c r="C338" s="1"/>
      <c r="D338" s="1"/>
      <c r="E338" s="1"/>
      <c r="F338" s="1"/>
      <c r="G338" s="1"/>
      <c r="H338" s="1"/>
      <c r="I338" s="79"/>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9"/>
      <c r="AM338" s="1"/>
      <c r="AN338" s="1"/>
      <c r="AO338" s="1"/>
      <c r="AP338" s="1"/>
      <c r="AQ338" s="1"/>
      <c r="AR338" s="1"/>
      <c r="AS338" s="1"/>
      <c r="AT338" s="1"/>
      <c r="AU338" s="1"/>
      <c r="AV338" s="1"/>
      <c r="AW338" s="1"/>
      <c r="AX338" s="1"/>
      <c r="AY338" s="1"/>
      <c r="AZ338" s="1"/>
      <c r="BA338" s="1"/>
      <c r="BB338" s="1"/>
      <c r="BC338" s="1"/>
    </row>
    <row r="339" spans="1:55" ht="15.75" customHeight="1">
      <c r="A339" s="1"/>
      <c r="B339" s="1"/>
      <c r="C339" s="1"/>
      <c r="D339" s="1"/>
      <c r="E339" s="1"/>
      <c r="F339" s="1"/>
      <c r="G339" s="1"/>
      <c r="H339" s="1"/>
      <c r="I339" s="79"/>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9"/>
      <c r="AM339" s="1"/>
      <c r="AN339" s="1"/>
      <c r="AO339" s="1"/>
      <c r="AP339" s="1"/>
      <c r="AQ339" s="1"/>
      <c r="AR339" s="1"/>
      <c r="AS339" s="1"/>
      <c r="AT339" s="1"/>
      <c r="AU339" s="1"/>
      <c r="AV339" s="1"/>
      <c r="AW339" s="1"/>
      <c r="AX339" s="1"/>
      <c r="AY339" s="1"/>
      <c r="AZ339" s="1"/>
      <c r="BA339" s="1"/>
      <c r="BB339" s="1"/>
      <c r="BC339" s="1"/>
    </row>
    <row r="340" spans="1:55" ht="15.75" customHeight="1">
      <c r="A340" s="1"/>
      <c r="B340" s="1"/>
      <c r="C340" s="1"/>
      <c r="D340" s="1"/>
      <c r="E340" s="1"/>
      <c r="F340" s="1"/>
      <c r="G340" s="1"/>
      <c r="H340" s="1"/>
      <c r="I340" s="79"/>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9"/>
      <c r="AM340" s="1"/>
      <c r="AN340" s="1"/>
      <c r="AO340" s="1"/>
      <c r="AP340" s="1"/>
      <c r="AQ340" s="1"/>
      <c r="AR340" s="1"/>
      <c r="AS340" s="1"/>
      <c r="AT340" s="1"/>
      <c r="AU340" s="1"/>
      <c r="AV340" s="1"/>
      <c r="AW340" s="1"/>
      <c r="AX340" s="1"/>
      <c r="AY340" s="1"/>
      <c r="AZ340" s="1"/>
      <c r="BA340" s="1"/>
      <c r="BB340" s="1"/>
      <c r="BC340" s="1"/>
    </row>
    <row r="341" spans="1:55" ht="15.75" customHeight="1">
      <c r="A341" s="1"/>
      <c r="B341" s="1"/>
      <c r="C341" s="1"/>
      <c r="D341" s="1"/>
      <c r="E341" s="1"/>
      <c r="F341" s="1"/>
      <c r="G341" s="1"/>
      <c r="H341" s="1"/>
      <c r="I341" s="79"/>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9"/>
      <c r="AM341" s="1"/>
      <c r="AN341" s="1"/>
      <c r="AO341" s="1"/>
      <c r="AP341" s="1"/>
      <c r="AQ341" s="1"/>
      <c r="AR341" s="1"/>
      <c r="AS341" s="1"/>
      <c r="AT341" s="1"/>
      <c r="AU341" s="1"/>
      <c r="AV341" s="1"/>
      <c r="AW341" s="1"/>
      <c r="AX341" s="1"/>
      <c r="AY341" s="1"/>
      <c r="AZ341" s="1"/>
      <c r="BA341" s="1"/>
      <c r="BB341" s="1"/>
      <c r="BC341" s="1"/>
    </row>
    <row r="342" spans="1:55" ht="15.75" customHeight="1">
      <c r="A342" s="1"/>
      <c r="B342" s="1"/>
      <c r="C342" s="1"/>
      <c r="D342" s="1"/>
      <c r="E342" s="1"/>
      <c r="F342" s="1"/>
      <c r="G342" s="1"/>
      <c r="H342" s="1"/>
      <c r="I342" s="79"/>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9"/>
      <c r="AM342" s="1"/>
      <c r="AN342" s="1"/>
      <c r="AO342" s="1"/>
      <c r="AP342" s="1"/>
      <c r="AQ342" s="1"/>
      <c r="AR342" s="1"/>
      <c r="AS342" s="1"/>
      <c r="AT342" s="1"/>
      <c r="AU342" s="1"/>
      <c r="AV342" s="1"/>
      <c r="AW342" s="1"/>
      <c r="AX342" s="1"/>
      <c r="AY342" s="1"/>
      <c r="AZ342" s="1"/>
      <c r="BA342" s="1"/>
      <c r="BB342" s="1"/>
      <c r="BC342" s="1"/>
    </row>
    <row r="343" spans="1:55" ht="15.75" customHeight="1">
      <c r="A343" s="1"/>
      <c r="B343" s="1"/>
      <c r="C343" s="1"/>
      <c r="D343" s="1"/>
      <c r="E343" s="1"/>
      <c r="F343" s="1"/>
      <c r="G343" s="1"/>
      <c r="H343" s="1"/>
      <c r="I343" s="79"/>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9"/>
      <c r="AM343" s="1"/>
      <c r="AN343" s="1"/>
      <c r="AO343" s="1"/>
      <c r="AP343" s="1"/>
      <c r="AQ343" s="1"/>
      <c r="AR343" s="1"/>
      <c r="AS343" s="1"/>
      <c r="AT343" s="1"/>
      <c r="AU343" s="1"/>
      <c r="AV343" s="1"/>
      <c r="AW343" s="1"/>
      <c r="AX343" s="1"/>
      <c r="AY343" s="1"/>
      <c r="AZ343" s="1"/>
      <c r="BA343" s="1"/>
      <c r="BB343" s="1"/>
      <c r="BC343" s="1"/>
    </row>
    <row r="344" spans="1:55" ht="15.75" customHeight="1">
      <c r="A344" s="1"/>
      <c r="B344" s="1"/>
      <c r="C344" s="1"/>
      <c r="D344" s="1"/>
      <c r="E344" s="1"/>
      <c r="F344" s="1"/>
      <c r="G344" s="1"/>
      <c r="H344" s="1"/>
      <c r="I344" s="79"/>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9"/>
      <c r="AM344" s="1"/>
      <c r="AN344" s="1"/>
      <c r="AO344" s="1"/>
      <c r="AP344" s="1"/>
      <c r="AQ344" s="1"/>
      <c r="AR344" s="1"/>
      <c r="AS344" s="1"/>
      <c r="AT344" s="1"/>
      <c r="AU344" s="1"/>
      <c r="AV344" s="1"/>
      <c r="AW344" s="1"/>
      <c r="AX344" s="1"/>
      <c r="AY344" s="1"/>
      <c r="AZ344" s="1"/>
      <c r="BA344" s="1"/>
      <c r="BB344" s="1"/>
      <c r="BC344" s="1"/>
    </row>
    <row r="345" spans="1:55" ht="15.75" customHeight="1">
      <c r="A345" s="1"/>
      <c r="B345" s="1"/>
      <c r="C345" s="1"/>
      <c r="D345" s="1"/>
      <c r="E345" s="1"/>
      <c r="F345" s="1"/>
      <c r="G345" s="1"/>
      <c r="H345" s="1"/>
      <c r="I345" s="79"/>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9"/>
      <c r="AM345" s="1"/>
      <c r="AN345" s="1"/>
      <c r="AO345" s="1"/>
      <c r="AP345" s="1"/>
      <c r="AQ345" s="1"/>
      <c r="AR345" s="1"/>
      <c r="AS345" s="1"/>
      <c r="AT345" s="1"/>
      <c r="AU345" s="1"/>
      <c r="AV345" s="1"/>
      <c r="AW345" s="1"/>
      <c r="AX345" s="1"/>
      <c r="AY345" s="1"/>
      <c r="AZ345" s="1"/>
      <c r="BA345" s="1"/>
      <c r="BB345" s="1"/>
      <c r="BC345" s="1"/>
    </row>
    <row r="346" spans="1:55" ht="15.75" customHeight="1">
      <c r="A346" s="1"/>
      <c r="B346" s="1"/>
      <c r="C346" s="1"/>
      <c r="D346" s="1"/>
      <c r="E346" s="1"/>
      <c r="F346" s="1"/>
      <c r="G346" s="1"/>
      <c r="H346" s="1"/>
      <c r="I346" s="79"/>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9"/>
      <c r="AM346" s="1"/>
      <c r="AN346" s="1"/>
      <c r="AO346" s="1"/>
      <c r="AP346" s="1"/>
      <c r="AQ346" s="1"/>
      <c r="AR346" s="1"/>
      <c r="AS346" s="1"/>
      <c r="AT346" s="1"/>
      <c r="AU346" s="1"/>
      <c r="AV346" s="1"/>
      <c r="AW346" s="1"/>
      <c r="AX346" s="1"/>
      <c r="AY346" s="1"/>
      <c r="AZ346" s="1"/>
      <c r="BA346" s="1"/>
      <c r="BB346" s="1"/>
      <c r="BC346" s="1"/>
    </row>
    <row r="347" spans="1:55" ht="15.75" customHeight="1">
      <c r="A347" s="1"/>
      <c r="B347" s="1"/>
      <c r="C347" s="1"/>
      <c r="D347" s="1"/>
      <c r="E347" s="1"/>
      <c r="F347" s="1"/>
      <c r="G347" s="1"/>
      <c r="H347" s="1"/>
      <c r="I347" s="79"/>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9"/>
      <c r="AM347" s="1"/>
      <c r="AN347" s="1"/>
      <c r="AO347" s="1"/>
      <c r="AP347" s="1"/>
      <c r="AQ347" s="1"/>
      <c r="AR347" s="1"/>
      <c r="AS347" s="1"/>
      <c r="AT347" s="1"/>
      <c r="AU347" s="1"/>
      <c r="AV347" s="1"/>
      <c r="AW347" s="1"/>
      <c r="AX347" s="1"/>
      <c r="AY347" s="1"/>
      <c r="AZ347" s="1"/>
      <c r="BA347" s="1"/>
      <c r="BB347" s="1"/>
      <c r="BC347" s="1"/>
    </row>
    <row r="348" spans="1:55" ht="15.75" customHeight="1">
      <c r="A348" s="1"/>
      <c r="B348" s="1"/>
      <c r="C348" s="1"/>
      <c r="D348" s="1"/>
      <c r="E348" s="1"/>
      <c r="F348" s="1"/>
      <c r="G348" s="1"/>
      <c r="H348" s="1"/>
      <c r="I348" s="79"/>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9"/>
      <c r="AM348" s="1"/>
      <c r="AN348" s="1"/>
      <c r="AO348" s="1"/>
      <c r="AP348" s="1"/>
      <c r="AQ348" s="1"/>
      <c r="AR348" s="1"/>
      <c r="AS348" s="1"/>
      <c r="AT348" s="1"/>
      <c r="AU348" s="1"/>
      <c r="AV348" s="1"/>
      <c r="AW348" s="1"/>
      <c r="AX348" s="1"/>
      <c r="AY348" s="1"/>
      <c r="AZ348" s="1"/>
      <c r="BA348" s="1"/>
      <c r="BB348" s="1"/>
      <c r="BC348" s="1"/>
    </row>
    <row r="349" spans="1:55" ht="15.75" customHeight="1">
      <c r="A349" s="1"/>
      <c r="B349" s="1"/>
      <c r="C349" s="1"/>
      <c r="D349" s="1"/>
      <c r="E349" s="1"/>
      <c r="F349" s="1"/>
      <c r="G349" s="1"/>
      <c r="H349" s="1"/>
      <c r="I349" s="79"/>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9"/>
      <c r="AM349" s="1"/>
      <c r="AN349" s="1"/>
      <c r="AO349" s="1"/>
      <c r="AP349" s="1"/>
      <c r="AQ349" s="1"/>
      <c r="AR349" s="1"/>
      <c r="AS349" s="1"/>
      <c r="AT349" s="1"/>
      <c r="AU349" s="1"/>
      <c r="AV349" s="1"/>
      <c r="AW349" s="1"/>
      <c r="AX349" s="1"/>
      <c r="AY349" s="1"/>
      <c r="AZ349" s="1"/>
      <c r="BA349" s="1"/>
      <c r="BB349" s="1"/>
      <c r="BC349" s="1"/>
    </row>
    <row r="350" spans="1:55" ht="15.75" customHeight="1">
      <c r="A350" s="1"/>
      <c r="B350" s="1"/>
      <c r="C350" s="1"/>
      <c r="D350" s="1"/>
      <c r="E350" s="1"/>
      <c r="F350" s="1"/>
      <c r="G350" s="1"/>
      <c r="H350" s="1"/>
      <c r="I350" s="79"/>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9"/>
      <c r="AM350" s="1"/>
      <c r="AN350" s="1"/>
      <c r="AO350" s="1"/>
      <c r="AP350" s="1"/>
      <c r="AQ350" s="1"/>
      <c r="AR350" s="1"/>
      <c r="AS350" s="1"/>
      <c r="AT350" s="1"/>
      <c r="AU350" s="1"/>
      <c r="AV350" s="1"/>
      <c r="AW350" s="1"/>
      <c r="AX350" s="1"/>
      <c r="AY350" s="1"/>
      <c r="AZ350" s="1"/>
      <c r="BA350" s="1"/>
      <c r="BB350" s="1"/>
      <c r="BC350" s="1"/>
    </row>
    <row r="351" spans="1:55" ht="15.75" customHeight="1">
      <c r="A351" s="1"/>
      <c r="B351" s="1"/>
      <c r="C351" s="1"/>
      <c r="D351" s="1"/>
      <c r="E351" s="1"/>
      <c r="F351" s="1"/>
      <c r="G351" s="1"/>
      <c r="H351" s="1"/>
      <c r="I351" s="79"/>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9"/>
      <c r="AM351" s="1"/>
      <c r="AN351" s="1"/>
      <c r="AO351" s="1"/>
      <c r="AP351" s="1"/>
      <c r="AQ351" s="1"/>
      <c r="AR351" s="1"/>
      <c r="AS351" s="1"/>
      <c r="AT351" s="1"/>
      <c r="AU351" s="1"/>
      <c r="AV351" s="1"/>
      <c r="AW351" s="1"/>
      <c r="AX351" s="1"/>
      <c r="AY351" s="1"/>
      <c r="AZ351" s="1"/>
      <c r="BA351" s="1"/>
      <c r="BB351" s="1"/>
      <c r="BC351" s="1"/>
    </row>
    <row r="352" spans="1:55" ht="15.75" customHeight="1">
      <c r="A352" s="1"/>
      <c r="B352" s="1"/>
      <c r="C352" s="1"/>
      <c r="D352" s="1"/>
      <c r="E352" s="1"/>
      <c r="F352" s="1"/>
      <c r="G352" s="1"/>
      <c r="H352" s="1"/>
      <c r="I352" s="79"/>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9"/>
      <c r="AM352" s="1"/>
      <c r="AN352" s="1"/>
      <c r="AO352" s="1"/>
      <c r="AP352" s="1"/>
      <c r="AQ352" s="1"/>
      <c r="AR352" s="1"/>
      <c r="AS352" s="1"/>
      <c r="AT352" s="1"/>
      <c r="AU352" s="1"/>
      <c r="AV352" s="1"/>
      <c r="AW352" s="1"/>
      <c r="AX352" s="1"/>
      <c r="AY352" s="1"/>
      <c r="AZ352" s="1"/>
      <c r="BA352" s="1"/>
      <c r="BB352" s="1"/>
      <c r="BC352" s="1"/>
    </row>
    <row r="353" spans="1:55" ht="15.75" customHeight="1">
      <c r="A353" s="1"/>
      <c r="B353" s="1"/>
      <c r="C353" s="1"/>
      <c r="D353" s="1"/>
      <c r="E353" s="1"/>
      <c r="F353" s="1"/>
      <c r="G353" s="1"/>
      <c r="H353" s="1"/>
      <c r="I353" s="79"/>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9"/>
      <c r="AM353" s="1"/>
      <c r="AN353" s="1"/>
      <c r="AO353" s="1"/>
      <c r="AP353" s="1"/>
      <c r="AQ353" s="1"/>
      <c r="AR353" s="1"/>
      <c r="AS353" s="1"/>
      <c r="AT353" s="1"/>
      <c r="AU353" s="1"/>
      <c r="AV353" s="1"/>
      <c r="AW353" s="1"/>
      <c r="AX353" s="1"/>
      <c r="AY353" s="1"/>
      <c r="AZ353" s="1"/>
      <c r="BA353" s="1"/>
      <c r="BB353" s="1"/>
      <c r="BC353" s="1"/>
    </row>
    <row r="354" spans="1:55" ht="15.75" customHeight="1">
      <c r="A354" s="1"/>
      <c r="B354" s="1"/>
      <c r="C354" s="1"/>
      <c r="D354" s="1"/>
      <c r="E354" s="1"/>
      <c r="F354" s="1"/>
      <c r="G354" s="1"/>
      <c r="H354" s="1"/>
      <c r="I354" s="79"/>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9"/>
      <c r="AM354" s="1"/>
      <c r="AN354" s="1"/>
      <c r="AO354" s="1"/>
      <c r="AP354" s="1"/>
      <c r="AQ354" s="1"/>
      <c r="AR354" s="1"/>
      <c r="AS354" s="1"/>
      <c r="AT354" s="1"/>
      <c r="AU354" s="1"/>
      <c r="AV354" s="1"/>
      <c r="AW354" s="1"/>
      <c r="AX354" s="1"/>
      <c r="AY354" s="1"/>
      <c r="AZ354" s="1"/>
      <c r="BA354" s="1"/>
      <c r="BB354" s="1"/>
      <c r="BC354" s="1"/>
    </row>
    <row r="355" spans="1:55" ht="15.75" customHeight="1">
      <c r="A355" s="1"/>
      <c r="B355" s="1"/>
      <c r="C355" s="1"/>
      <c r="D355" s="1"/>
      <c r="E355" s="1"/>
      <c r="F355" s="1"/>
      <c r="G355" s="1"/>
      <c r="H355" s="1"/>
      <c r="I355" s="79"/>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9"/>
      <c r="AM355" s="1"/>
      <c r="AN355" s="1"/>
      <c r="AO355" s="1"/>
      <c r="AP355" s="1"/>
      <c r="AQ355" s="1"/>
      <c r="AR355" s="1"/>
      <c r="AS355" s="1"/>
      <c r="AT355" s="1"/>
      <c r="AU355" s="1"/>
      <c r="AV355" s="1"/>
      <c r="AW355" s="1"/>
      <c r="AX355" s="1"/>
      <c r="AY355" s="1"/>
      <c r="AZ355" s="1"/>
      <c r="BA355" s="1"/>
      <c r="BB355" s="1"/>
      <c r="BC355" s="1"/>
    </row>
    <row r="356" spans="1:55" ht="15.75" customHeight="1">
      <c r="A356" s="1"/>
      <c r="B356" s="1"/>
      <c r="C356" s="1"/>
      <c r="D356" s="1"/>
      <c r="E356" s="1"/>
      <c r="F356" s="1"/>
      <c r="G356" s="1"/>
      <c r="H356" s="1"/>
      <c r="I356" s="79"/>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9"/>
      <c r="AM356" s="1"/>
      <c r="AN356" s="1"/>
      <c r="AO356" s="1"/>
      <c r="AP356" s="1"/>
      <c r="AQ356" s="1"/>
      <c r="AR356" s="1"/>
      <c r="AS356" s="1"/>
      <c r="AT356" s="1"/>
      <c r="AU356" s="1"/>
      <c r="AV356" s="1"/>
      <c r="AW356" s="1"/>
      <c r="AX356" s="1"/>
      <c r="AY356" s="1"/>
      <c r="AZ356" s="1"/>
      <c r="BA356" s="1"/>
      <c r="BB356" s="1"/>
      <c r="BC356" s="1"/>
    </row>
    <row r="357" spans="1:55" ht="15.75" customHeight="1">
      <c r="A357" s="1"/>
      <c r="B357" s="1"/>
      <c r="C357" s="1"/>
      <c r="D357" s="1"/>
      <c r="E357" s="1"/>
      <c r="F357" s="1"/>
      <c r="G357" s="1"/>
      <c r="H357" s="1"/>
      <c r="I357" s="79"/>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9"/>
      <c r="AM357" s="1"/>
      <c r="AN357" s="1"/>
      <c r="AO357" s="1"/>
      <c r="AP357" s="1"/>
      <c r="AQ357" s="1"/>
      <c r="AR357" s="1"/>
      <c r="AS357" s="1"/>
      <c r="AT357" s="1"/>
      <c r="AU357" s="1"/>
      <c r="AV357" s="1"/>
      <c r="AW357" s="1"/>
      <c r="AX357" s="1"/>
      <c r="AY357" s="1"/>
      <c r="AZ357" s="1"/>
      <c r="BA357" s="1"/>
      <c r="BB357" s="1"/>
      <c r="BC357" s="1"/>
    </row>
    <row r="358" spans="1:55" ht="15.75" customHeight="1">
      <c r="A358" s="1"/>
      <c r="B358" s="1"/>
      <c r="C358" s="1"/>
      <c r="D358" s="1"/>
      <c r="E358" s="1"/>
      <c r="F358" s="1"/>
      <c r="G358" s="1"/>
      <c r="H358" s="1"/>
      <c r="I358" s="79"/>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9"/>
      <c r="AM358" s="1"/>
      <c r="AN358" s="1"/>
      <c r="AO358" s="1"/>
      <c r="AP358" s="1"/>
      <c r="AQ358" s="1"/>
      <c r="AR358" s="1"/>
      <c r="AS358" s="1"/>
      <c r="AT358" s="1"/>
      <c r="AU358" s="1"/>
      <c r="AV358" s="1"/>
      <c r="AW358" s="1"/>
      <c r="AX358" s="1"/>
      <c r="AY358" s="1"/>
      <c r="AZ358" s="1"/>
      <c r="BA358" s="1"/>
      <c r="BB358" s="1"/>
      <c r="BC358" s="1"/>
    </row>
    <row r="359" spans="1:55" ht="15.75" customHeight="1">
      <c r="A359" s="1"/>
      <c r="B359" s="1"/>
      <c r="C359" s="1"/>
      <c r="D359" s="1"/>
      <c r="E359" s="1"/>
      <c r="F359" s="1"/>
      <c r="G359" s="1"/>
      <c r="H359" s="1"/>
      <c r="I359" s="79"/>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9"/>
      <c r="AM359" s="1"/>
      <c r="AN359" s="1"/>
      <c r="AO359" s="1"/>
      <c r="AP359" s="1"/>
      <c r="AQ359" s="1"/>
      <c r="AR359" s="1"/>
      <c r="AS359" s="1"/>
      <c r="AT359" s="1"/>
      <c r="AU359" s="1"/>
      <c r="AV359" s="1"/>
      <c r="AW359" s="1"/>
      <c r="AX359" s="1"/>
      <c r="AY359" s="1"/>
      <c r="AZ359" s="1"/>
      <c r="BA359" s="1"/>
      <c r="BB359" s="1"/>
      <c r="BC359" s="1"/>
    </row>
    <row r="360" spans="1:55" ht="15.75" customHeight="1">
      <c r="A360" s="1"/>
      <c r="B360" s="1"/>
      <c r="C360" s="1"/>
      <c r="D360" s="1"/>
      <c r="E360" s="1"/>
      <c r="F360" s="1"/>
      <c r="G360" s="1"/>
      <c r="H360" s="1"/>
      <c r="I360" s="79"/>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9"/>
      <c r="AM360" s="1"/>
      <c r="AN360" s="1"/>
      <c r="AO360" s="1"/>
      <c r="AP360" s="1"/>
      <c r="AQ360" s="1"/>
      <c r="AR360" s="1"/>
      <c r="AS360" s="1"/>
      <c r="AT360" s="1"/>
      <c r="AU360" s="1"/>
      <c r="AV360" s="1"/>
      <c r="AW360" s="1"/>
      <c r="AX360" s="1"/>
      <c r="AY360" s="1"/>
      <c r="AZ360" s="1"/>
      <c r="BA360" s="1"/>
      <c r="BB360" s="1"/>
      <c r="BC360" s="1"/>
    </row>
    <row r="361" spans="1:55" ht="15.75" customHeight="1">
      <c r="A361" s="1"/>
      <c r="B361" s="1"/>
      <c r="C361" s="1"/>
      <c r="D361" s="1"/>
      <c r="E361" s="1"/>
      <c r="F361" s="1"/>
      <c r="G361" s="1"/>
      <c r="H361" s="1"/>
      <c r="I361" s="79"/>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9"/>
      <c r="AM361" s="1"/>
      <c r="AN361" s="1"/>
      <c r="AO361" s="1"/>
      <c r="AP361" s="1"/>
      <c r="AQ361" s="1"/>
      <c r="AR361" s="1"/>
      <c r="AS361" s="1"/>
      <c r="AT361" s="1"/>
      <c r="AU361" s="1"/>
      <c r="AV361" s="1"/>
      <c r="AW361" s="1"/>
      <c r="AX361" s="1"/>
      <c r="AY361" s="1"/>
      <c r="AZ361" s="1"/>
      <c r="BA361" s="1"/>
      <c r="BB361" s="1"/>
      <c r="BC361" s="1"/>
    </row>
    <row r="362" spans="1:55" ht="15.75" customHeight="1">
      <c r="A362" s="1"/>
      <c r="B362" s="1"/>
      <c r="C362" s="1"/>
      <c r="D362" s="1"/>
      <c r="E362" s="1"/>
      <c r="F362" s="1"/>
      <c r="G362" s="1"/>
      <c r="H362" s="1"/>
      <c r="I362" s="79"/>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9"/>
      <c r="AM362" s="1"/>
      <c r="AN362" s="1"/>
      <c r="AO362" s="1"/>
      <c r="AP362" s="1"/>
      <c r="AQ362" s="1"/>
      <c r="AR362" s="1"/>
      <c r="AS362" s="1"/>
      <c r="AT362" s="1"/>
      <c r="AU362" s="1"/>
      <c r="AV362" s="1"/>
      <c r="AW362" s="1"/>
      <c r="AX362" s="1"/>
      <c r="AY362" s="1"/>
      <c r="AZ362" s="1"/>
      <c r="BA362" s="1"/>
      <c r="BB362" s="1"/>
      <c r="BC362" s="1"/>
    </row>
    <row r="363" spans="1:55" ht="15.75" customHeight="1">
      <c r="A363" s="1"/>
      <c r="B363" s="1"/>
      <c r="C363" s="1"/>
      <c r="D363" s="1"/>
      <c r="E363" s="1"/>
      <c r="F363" s="1"/>
      <c r="G363" s="1"/>
      <c r="H363" s="1"/>
      <c r="I363" s="79"/>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9"/>
      <c r="AM363" s="1"/>
      <c r="AN363" s="1"/>
      <c r="AO363" s="1"/>
      <c r="AP363" s="1"/>
      <c r="AQ363" s="1"/>
      <c r="AR363" s="1"/>
      <c r="AS363" s="1"/>
      <c r="AT363" s="1"/>
      <c r="AU363" s="1"/>
      <c r="AV363" s="1"/>
      <c r="AW363" s="1"/>
      <c r="AX363" s="1"/>
      <c r="AY363" s="1"/>
      <c r="AZ363" s="1"/>
      <c r="BA363" s="1"/>
      <c r="BB363" s="1"/>
      <c r="BC363" s="1"/>
    </row>
    <row r="364" spans="1:55" ht="15.75" customHeight="1">
      <c r="A364" s="1"/>
      <c r="B364" s="1"/>
      <c r="C364" s="1"/>
      <c r="D364" s="1"/>
      <c r="E364" s="1"/>
      <c r="F364" s="1"/>
      <c r="G364" s="1"/>
      <c r="H364" s="1"/>
      <c r="I364" s="79"/>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9"/>
      <c r="AM364" s="1"/>
      <c r="AN364" s="1"/>
      <c r="AO364" s="1"/>
      <c r="AP364" s="1"/>
      <c r="AQ364" s="1"/>
      <c r="AR364" s="1"/>
      <c r="AS364" s="1"/>
      <c r="AT364" s="1"/>
      <c r="AU364" s="1"/>
      <c r="AV364" s="1"/>
      <c r="AW364" s="1"/>
      <c r="AX364" s="1"/>
      <c r="AY364" s="1"/>
      <c r="AZ364" s="1"/>
      <c r="BA364" s="1"/>
      <c r="BB364" s="1"/>
      <c r="BC364" s="1"/>
    </row>
    <row r="365" spans="1:55" ht="15.75" customHeight="1">
      <c r="A365" s="1"/>
      <c r="B365" s="1"/>
      <c r="C365" s="1"/>
      <c r="D365" s="1"/>
      <c r="E365" s="1"/>
      <c r="F365" s="1"/>
      <c r="G365" s="1"/>
      <c r="H365" s="1"/>
      <c r="I365" s="79"/>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9"/>
      <c r="AM365" s="1"/>
      <c r="AN365" s="1"/>
      <c r="AO365" s="1"/>
      <c r="AP365" s="1"/>
      <c r="AQ365" s="1"/>
      <c r="AR365" s="1"/>
      <c r="AS365" s="1"/>
      <c r="AT365" s="1"/>
      <c r="AU365" s="1"/>
      <c r="AV365" s="1"/>
      <c r="AW365" s="1"/>
      <c r="AX365" s="1"/>
      <c r="AY365" s="1"/>
      <c r="AZ365" s="1"/>
      <c r="BA365" s="1"/>
      <c r="BB365" s="1"/>
      <c r="BC365" s="1"/>
    </row>
    <row r="366" spans="1:55" ht="15.75" customHeight="1">
      <c r="A366" s="1"/>
      <c r="B366" s="1"/>
      <c r="C366" s="1"/>
      <c r="D366" s="1"/>
      <c r="E366" s="1"/>
      <c r="F366" s="1"/>
      <c r="G366" s="1"/>
      <c r="H366" s="1"/>
      <c r="I366" s="79"/>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9"/>
      <c r="AM366" s="1"/>
      <c r="AN366" s="1"/>
      <c r="AO366" s="1"/>
      <c r="AP366" s="1"/>
      <c r="AQ366" s="1"/>
      <c r="AR366" s="1"/>
      <c r="AS366" s="1"/>
      <c r="AT366" s="1"/>
      <c r="AU366" s="1"/>
      <c r="AV366" s="1"/>
      <c r="AW366" s="1"/>
      <c r="AX366" s="1"/>
      <c r="AY366" s="1"/>
      <c r="AZ366" s="1"/>
      <c r="BA366" s="1"/>
      <c r="BB366" s="1"/>
      <c r="BC366" s="1"/>
    </row>
    <row r="367" spans="1:55" ht="15.75" customHeight="1">
      <c r="A367" s="1"/>
      <c r="B367" s="1"/>
      <c r="C367" s="1"/>
      <c r="D367" s="1"/>
      <c r="E367" s="1"/>
      <c r="F367" s="1"/>
      <c r="G367" s="1"/>
      <c r="H367" s="1"/>
      <c r="I367" s="79"/>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9"/>
      <c r="AM367" s="1"/>
      <c r="AN367" s="1"/>
      <c r="AO367" s="1"/>
      <c r="AP367" s="1"/>
      <c r="AQ367" s="1"/>
      <c r="AR367" s="1"/>
      <c r="AS367" s="1"/>
      <c r="AT367" s="1"/>
      <c r="AU367" s="1"/>
      <c r="AV367" s="1"/>
      <c r="AW367" s="1"/>
      <c r="AX367" s="1"/>
      <c r="AY367" s="1"/>
      <c r="AZ367" s="1"/>
      <c r="BA367" s="1"/>
      <c r="BB367" s="1"/>
      <c r="BC367" s="1"/>
    </row>
    <row r="368" spans="1:55" ht="15.75" customHeight="1">
      <c r="A368" s="1"/>
      <c r="B368" s="1"/>
      <c r="C368" s="1"/>
      <c r="D368" s="1"/>
      <c r="E368" s="1"/>
      <c r="F368" s="1"/>
      <c r="G368" s="1"/>
      <c r="H368" s="1"/>
      <c r="I368" s="79"/>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9"/>
      <c r="AM368" s="1"/>
      <c r="AN368" s="1"/>
      <c r="AO368" s="1"/>
      <c r="AP368" s="1"/>
      <c r="AQ368" s="1"/>
      <c r="AR368" s="1"/>
      <c r="AS368" s="1"/>
      <c r="AT368" s="1"/>
      <c r="AU368" s="1"/>
      <c r="AV368" s="1"/>
      <c r="AW368" s="1"/>
      <c r="AX368" s="1"/>
      <c r="AY368" s="1"/>
      <c r="AZ368" s="1"/>
      <c r="BA368" s="1"/>
      <c r="BB368" s="1"/>
      <c r="BC368" s="1"/>
    </row>
    <row r="369" spans="1:55" ht="15.75" customHeight="1">
      <c r="A369" s="1"/>
      <c r="B369" s="1"/>
      <c r="C369" s="1"/>
      <c r="D369" s="1"/>
      <c r="E369" s="1"/>
      <c r="F369" s="1"/>
      <c r="G369" s="1"/>
      <c r="H369" s="1"/>
      <c r="I369" s="79"/>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9"/>
      <c r="AM369" s="1"/>
      <c r="AN369" s="1"/>
      <c r="AO369" s="1"/>
      <c r="AP369" s="1"/>
      <c r="AQ369" s="1"/>
      <c r="AR369" s="1"/>
      <c r="AS369" s="1"/>
      <c r="AT369" s="1"/>
      <c r="AU369" s="1"/>
      <c r="AV369" s="1"/>
      <c r="AW369" s="1"/>
      <c r="AX369" s="1"/>
      <c r="AY369" s="1"/>
      <c r="AZ369" s="1"/>
      <c r="BA369" s="1"/>
      <c r="BB369" s="1"/>
      <c r="BC369" s="1"/>
    </row>
    <row r="370" spans="1:55" ht="15.75" customHeight="1">
      <c r="A370" s="1"/>
      <c r="B370" s="1"/>
      <c r="C370" s="1"/>
      <c r="D370" s="1"/>
      <c r="E370" s="1"/>
      <c r="F370" s="1"/>
      <c r="G370" s="1"/>
      <c r="H370" s="1"/>
      <c r="I370" s="79"/>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9"/>
      <c r="AM370" s="1"/>
      <c r="AN370" s="1"/>
      <c r="AO370" s="1"/>
      <c r="AP370" s="1"/>
      <c r="AQ370" s="1"/>
      <c r="AR370" s="1"/>
      <c r="AS370" s="1"/>
      <c r="AT370" s="1"/>
      <c r="AU370" s="1"/>
      <c r="AV370" s="1"/>
      <c r="AW370" s="1"/>
      <c r="AX370" s="1"/>
      <c r="AY370" s="1"/>
      <c r="AZ370" s="1"/>
      <c r="BA370" s="1"/>
      <c r="BB370" s="1"/>
      <c r="BC370" s="1"/>
    </row>
    <row r="371" spans="1:55" ht="15.75" customHeight="1">
      <c r="A371" s="1"/>
      <c r="B371" s="1"/>
      <c r="C371" s="1"/>
      <c r="D371" s="1"/>
      <c r="E371" s="1"/>
      <c r="F371" s="1"/>
      <c r="G371" s="1"/>
      <c r="H371" s="1"/>
      <c r="I371" s="79"/>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9"/>
      <c r="AM371" s="1"/>
      <c r="AN371" s="1"/>
      <c r="AO371" s="1"/>
      <c r="AP371" s="1"/>
      <c r="AQ371" s="1"/>
      <c r="AR371" s="1"/>
      <c r="AS371" s="1"/>
      <c r="AT371" s="1"/>
      <c r="AU371" s="1"/>
      <c r="AV371" s="1"/>
      <c r="AW371" s="1"/>
      <c r="AX371" s="1"/>
      <c r="AY371" s="1"/>
      <c r="AZ371" s="1"/>
      <c r="BA371" s="1"/>
      <c r="BB371" s="1"/>
      <c r="BC371" s="1"/>
    </row>
    <row r="372" spans="1:55" ht="15.75" customHeight="1">
      <c r="A372" s="1"/>
      <c r="B372" s="1"/>
      <c r="C372" s="1"/>
      <c r="D372" s="1"/>
      <c r="E372" s="1"/>
      <c r="F372" s="1"/>
      <c r="G372" s="1"/>
      <c r="H372" s="1"/>
      <c r="I372" s="79"/>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9"/>
      <c r="AM372" s="1"/>
      <c r="AN372" s="1"/>
      <c r="AO372" s="1"/>
      <c r="AP372" s="1"/>
      <c r="AQ372" s="1"/>
      <c r="AR372" s="1"/>
      <c r="AS372" s="1"/>
      <c r="AT372" s="1"/>
      <c r="AU372" s="1"/>
      <c r="AV372" s="1"/>
      <c r="AW372" s="1"/>
      <c r="AX372" s="1"/>
      <c r="AY372" s="1"/>
      <c r="AZ372" s="1"/>
      <c r="BA372" s="1"/>
      <c r="BB372" s="1"/>
      <c r="BC372" s="1"/>
    </row>
    <row r="373" spans="1:55" ht="15.75" customHeight="1">
      <c r="A373" s="1"/>
      <c r="B373" s="1"/>
      <c r="C373" s="1"/>
      <c r="D373" s="1"/>
      <c r="E373" s="1"/>
      <c r="F373" s="1"/>
      <c r="G373" s="1"/>
      <c r="H373" s="1"/>
      <c r="I373" s="79"/>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9"/>
      <c r="AM373" s="1"/>
      <c r="AN373" s="1"/>
      <c r="AO373" s="1"/>
      <c r="AP373" s="1"/>
      <c r="AQ373" s="1"/>
      <c r="AR373" s="1"/>
      <c r="AS373" s="1"/>
      <c r="AT373" s="1"/>
      <c r="AU373" s="1"/>
      <c r="AV373" s="1"/>
      <c r="AW373" s="1"/>
      <c r="AX373" s="1"/>
      <c r="AY373" s="1"/>
      <c r="AZ373" s="1"/>
      <c r="BA373" s="1"/>
      <c r="BB373" s="1"/>
      <c r="BC373" s="1"/>
    </row>
    <row r="374" spans="1:55" ht="15.75" customHeight="1">
      <c r="A374" s="1"/>
      <c r="B374" s="1"/>
      <c r="C374" s="1"/>
      <c r="D374" s="1"/>
      <c r="E374" s="1"/>
      <c r="F374" s="1"/>
      <c r="G374" s="1"/>
      <c r="H374" s="1"/>
      <c r="I374" s="79"/>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9"/>
      <c r="AM374" s="1"/>
      <c r="AN374" s="1"/>
      <c r="AO374" s="1"/>
      <c r="AP374" s="1"/>
      <c r="AQ374" s="1"/>
      <c r="AR374" s="1"/>
      <c r="AS374" s="1"/>
      <c r="AT374" s="1"/>
      <c r="AU374" s="1"/>
      <c r="AV374" s="1"/>
      <c r="AW374" s="1"/>
      <c r="AX374" s="1"/>
      <c r="AY374" s="1"/>
      <c r="AZ374" s="1"/>
      <c r="BA374" s="1"/>
      <c r="BB374" s="1"/>
      <c r="BC374" s="1"/>
    </row>
    <row r="375" spans="1:55" ht="15.75" customHeight="1">
      <c r="A375" s="1"/>
      <c r="B375" s="1"/>
      <c r="C375" s="1"/>
      <c r="D375" s="1"/>
      <c r="E375" s="1"/>
      <c r="F375" s="1"/>
      <c r="G375" s="1"/>
      <c r="H375" s="1"/>
      <c r="I375" s="79"/>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9"/>
      <c r="AM375" s="1"/>
      <c r="AN375" s="1"/>
      <c r="AO375" s="1"/>
      <c r="AP375" s="1"/>
      <c r="AQ375" s="1"/>
      <c r="AR375" s="1"/>
      <c r="AS375" s="1"/>
      <c r="AT375" s="1"/>
      <c r="AU375" s="1"/>
      <c r="AV375" s="1"/>
      <c r="AW375" s="1"/>
      <c r="AX375" s="1"/>
      <c r="AY375" s="1"/>
      <c r="AZ375" s="1"/>
      <c r="BA375" s="1"/>
      <c r="BB375" s="1"/>
      <c r="BC375" s="1"/>
    </row>
    <row r="376" spans="1:55" ht="15.75" customHeight="1">
      <c r="A376" s="1"/>
      <c r="B376" s="1"/>
      <c r="C376" s="1"/>
      <c r="D376" s="1"/>
      <c r="E376" s="1"/>
      <c r="F376" s="1"/>
      <c r="G376" s="1"/>
      <c r="H376" s="1"/>
      <c r="I376" s="79"/>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9"/>
      <c r="AM376" s="1"/>
      <c r="AN376" s="1"/>
      <c r="AO376" s="1"/>
      <c r="AP376" s="1"/>
      <c r="AQ376" s="1"/>
      <c r="AR376" s="1"/>
      <c r="AS376" s="1"/>
      <c r="AT376" s="1"/>
      <c r="AU376" s="1"/>
      <c r="AV376" s="1"/>
      <c r="AW376" s="1"/>
      <c r="AX376" s="1"/>
      <c r="AY376" s="1"/>
      <c r="AZ376" s="1"/>
      <c r="BA376" s="1"/>
      <c r="BB376" s="1"/>
      <c r="BC376" s="1"/>
    </row>
    <row r="377" spans="1:55" ht="15.75" customHeight="1">
      <c r="A377" s="1"/>
      <c r="B377" s="1"/>
      <c r="C377" s="1"/>
      <c r="D377" s="1"/>
      <c r="E377" s="1"/>
      <c r="F377" s="1"/>
      <c r="G377" s="1"/>
      <c r="H377" s="1"/>
      <c r="I377" s="79"/>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9"/>
      <c r="AM377" s="1"/>
      <c r="AN377" s="1"/>
      <c r="AO377" s="1"/>
      <c r="AP377" s="1"/>
      <c r="AQ377" s="1"/>
      <c r="AR377" s="1"/>
      <c r="AS377" s="1"/>
      <c r="AT377" s="1"/>
      <c r="AU377" s="1"/>
      <c r="AV377" s="1"/>
      <c r="AW377" s="1"/>
      <c r="AX377" s="1"/>
      <c r="AY377" s="1"/>
      <c r="AZ377" s="1"/>
      <c r="BA377" s="1"/>
      <c r="BB377" s="1"/>
      <c r="BC377" s="1"/>
    </row>
    <row r="378" spans="1:55" ht="15.75" customHeight="1">
      <c r="A378" s="1"/>
      <c r="B378" s="1"/>
      <c r="C378" s="1"/>
      <c r="D378" s="1"/>
      <c r="E378" s="1"/>
      <c r="F378" s="1"/>
      <c r="G378" s="1"/>
      <c r="H378" s="1"/>
      <c r="I378" s="79"/>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9"/>
      <c r="AM378" s="1"/>
      <c r="AN378" s="1"/>
      <c r="AO378" s="1"/>
      <c r="AP378" s="1"/>
      <c r="AQ378" s="1"/>
      <c r="AR378" s="1"/>
      <c r="AS378" s="1"/>
      <c r="AT378" s="1"/>
      <c r="AU378" s="1"/>
      <c r="AV378" s="1"/>
      <c r="AW378" s="1"/>
      <c r="AX378" s="1"/>
      <c r="AY378" s="1"/>
      <c r="AZ378" s="1"/>
      <c r="BA378" s="1"/>
      <c r="BB378" s="1"/>
      <c r="BC378" s="1"/>
    </row>
    <row r="379" spans="1:55" ht="15.75" customHeight="1">
      <c r="A379" s="1"/>
      <c r="B379" s="1"/>
      <c r="C379" s="1"/>
      <c r="D379" s="1"/>
      <c r="E379" s="1"/>
      <c r="F379" s="1"/>
      <c r="G379" s="1"/>
      <c r="H379" s="1"/>
      <c r="I379" s="79"/>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9"/>
      <c r="AM379" s="1"/>
      <c r="AN379" s="1"/>
      <c r="AO379" s="1"/>
      <c r="AP379" s="1"/>
      <c r="AQ379" s="1"/>
      <c r="AR379" s="1"/>
      <c r="AS379" s="1"/>
      <c r="AT379" s="1"/>
      <c r="AU379" s="1"/>
      <c r="AV379" s="1"/>
      <c r="AW379" s="1"/>
      <c r="AX379" s="1"/>
      <c r="AY379" s="1"/>
      <c r="AZ379" s="1"/>
      <c r="BA379" s="1"/>
      <c r="BB379" s="1"/>
      <c r="BC379" s="1"/>
    </row>
    <row r="380" spans="1:55" ht="15.75" customHeight="1">
      <c r="A380" s="1"/>
      <c r="B380" s="1"/>
      <c r="C380" s="1"/>
      <c r="D380" s="1"/>
      <c r="E380" s="1"/>
      <c r="F380" s="1"/>
      <c r="G380" s="1"/>
      <c r="H380" s="1"/>
      <c r="I380" s="79"/>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9"/>
      <c r="AM380" s="1"/>
      <c r="AN380" s="1"/>
      <c r="AO380" s="1"/>
      <c r="AP380" s="1"/>
      <c r="AQ380" s="1"/>
      <c r="AR380" s="1"/>
      <c r="AS380" s="1"/>
      <c r="AT380" s="1"/>
      <c r="AU380" s="1"/>
      <c r="AV380" s="1"/>
      <c r="AW380" s="1"/>
      <c r="AX380" s="1"/>
      <c r="AY380" s="1"/>
      <c r="AZ380" s="1"/>
      <c r="BA380" s="1"/>
      <c r="BB380" s="1"/>
      <c r="BC380" s="1"/>
    </row>
    <row r="381" spans="1:55" ht="15.75" customHeight="1">
      <c r="A381" s="1"/>
      <c r="B381" s="1"/>
      <c r="C381" s="1"/>
      <c r="D381" s="1"/>
      <c r="E381" s="1"/>
      <c r="F381" s="1"/>
      <c r="G381" s="1"/>
      <c r="H381" s="1"/>
      <c r="I381" s="79"/>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9"/>
      <c r="AM381" s="1"/>
      <c r="AN381" s="1"/>
      <c r="AO381" s="1"/>
      <c r="AP381" s="1"/>
      <c r="AQ381" s="1"/>
      <c r="AR381" s="1"/>
      <c r="AS381" s="1"/>
      <c r="AT381" s="1"/>
      <c r="AU381" s="1"/>
      <c r="AV381" s="1"/>
      <c r="AW381" s="1"/>
      <c r="AX381" s="1"/>
      <c r="AY381" s="1"/>
      <c r="AZ381" s="1"/>
      <c r="BA381" s="1"/>
      <c r="BB381" s="1"/>
      <c r="BC381" s="1"/>
    </row>
    <row r="382" spans="1:55" ht="15.75" customHeight="1">
      <c r="A382" s="1"/>
      <c r="B382" s="1"/>
      <c r="C382" s="1"/>
      <c r="D382" s="1"/>
      <c r="E382" s="1"/>
      <c r="F382" s="1"/>
      <c r="G382" s="1"/>
      <c r="H382" s="1"/>
      <c r="I382" s="79"/>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9"/>
      <c r="AM382" s="1"/>
      <c r="AN382" s="1"/>
      <c r="AO382" s="1"/>
      <c r="AP382" s="1"/>
      <c r="AQ382" s="1"/>
      <c r="AR382" s="1"/>
      <c r="AS382" s="1"/>
      <c r="AT382" s="1"/>
      <c r="AU382" s="1"/>
      <c r="AV382" s="1"/>
      <c r="AW382" s="1"/>
      <c r="AX382" s="1"/>
      <c r="AY382" s="1"/>
      <c r="AZ382" s="1"/>
      <c r="BA382" s="1"/>
      <c r="BB382" s="1"/>
      <c r="BC382" s="1"/>
    </row>
    <row r="383" spans="1:55" ht="15.75" customHeight="1">
      <c r="A383" s="1"/>
      <c r="B383" s="1"/>
      <c r="C383" s="1"/>
      <c r="D383" s="1"/>
      <c r="E383" s="1"/>
      <c r="F383" s="1"/>
      <c r="G383" s="1"/>
      <c r="H383" s="1"/>
      <c r="I383" s="79"/>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9"/>
      <c r="AM383" s="1"/>
      <c r="AN383" s="1"/>
      <c r="AO383" s="1"/>
      <c r="AP383" s="1"/>
      <c r="AQ383" s="1"/>
      <c r="AR383" s="1"/>
      <c r="AS383" s="1"/>
      <c r="AT383" s="1"/>
      <c r="AU383" s="1"/>
      <c r="AV383" s="1"/>
      <c r="AW383" s="1"/>
      <c r="AX383" s="1"/>
      <c r="AY383" s="1"/>
      <c r="AZ383" s="1"/>
      <c r="BA383" s="1"/>
      <c r="BB383" s="1"/>
      <c r="BC383" s="1"/>
    </row>
    <row r="384" spans="1:55" ht="15.75" customHeight="1">
      <c r="A384" s="1"/>
      <c r="B384" s="1"/>
      <c r="C384" s="1"/>
      <c r="D384" s="1"/>
      <c r="E384" s="1"/>
      <c r="F384" s="1"/>
      <c r="G384" s="1"/>
      <c r="H384" s="1"/>
      <c r="I384" s="79"/>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9"/>
      <c r="AM384" s="1"/>
      <c r="AN384" s="1"/>
      <c r="AO384" s="1"/>
      <c r="AP384" s="1"/>
      <c r="AQ384" s="1"/>
      <c r="AR384" s="1"/>
      <c r="AS384" s="1"/>
      <c r="AT384" s="1"/>
      <c r="AU384" s="1"/>
      <c r="AV384" s="1"/>
      <c r="AW384" s="1"/>
      <c r="AX384" s="1"/>
      <c r="AY384" s="1"/>
      <c r="AZ384" s="1"/>
      <c r="BA384" s="1"/>
      <c r="BB384" s="1"/>
      <c r="BC384" s="1"/>
    </row>
    <row r="385" spans="1:55" ht="15.75" customHeight="1">
      <c r="A385" s="1"/>
      <c r="B385" s="1"/>
      <c r="C385" s="1"/>
      <c r="D385" s="1"/>
      <c r="E385" s="1"/>
      <c r="F385" s="1"/>
      <c r="G385" s="1"/>
      <c r="H385" s="1"/>
      <c r="I385" s="79"/>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9"/>
      <c r="AM385" s="1"/>
      <c r="AN385" s="1"/>
      <c r="AO385" s="1"/>
      <c r="AP385" s="1"/>
      <c r="AQ385" s="1"/>
      <c r="AR385" s="1"/>
      <c r="AS385" s="1"/>
      <c r="AT385" s="1"/>
      <c r="AU385" s="1"/>
      <c r="AV385" s="1"/>
      <c r="AW385" s="1"/>
      <c r="AX385" s="1"/>
      <c r="AY385" s="1"/>
      <c r="AZ385" s="1"/>
      <c r="BA385" s="1"/>
      <c r="BB385" s="1"/>
      <c r="BC385" s="1"/>
    </row>
    <row r="386" spans="1:55" ht="15.75" customHeight="1">
      <c r="A386" s="1"/>
      <c r="B386" s="1"/>
      <c r="C386" s="1"/>
      <c r="D386" s="1"/>
      <c r="E386" s="1"/>
      <c r="F386" s="1"/>
      <c r="G386" s="1"/>
      <c r="H386" s="1"/>
      <c r="I386" s="79"/>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9"/>
      <c r="AM386" s="1"/>
      <c r="AN386" s="1"/>
      <c r="AO386" s="1"/>
      <c r="AP386" s="1"/>
      <c r="AQ386" s="1"/>
      <c r="AR386" s="1"/>
      <c r="AS386" s="1"/>
      <c r="AT386" s="1"/>
      <c r="AU386" s="1"/>
      <c r="AV386" s="1"/>
      <c r="AW386" s="1"/>
      <c r="AX386" s="1"/>
      <c r="AY386" s="1"/>
      <c r="AZ386" s="1"/>
      <c r="BA386" s="1"/>
      <c r="BB386" s="1"/>
      <c r="BC386" s="1"/>
    </row>
    <row r="387" spans="1:55" ht="15.75" customHeight="1">
      <c r="A387" s="1"/>
      <c r="B387" s="1"/>
      <c r="C387" s="1"/>
      <c r="D387" s="1"/>
      <c r="E387" s="1"/>
      <c r="F387" s="1"/>
      <c r="G387" s="1"/>
      <c r="H387" s="1"/>
      <c r="I387" s="79"/>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9"/>
      <c r="AM387" s="1"/>
      <c r="AN387" s="1"/>
      <c r="AO387" s="1"/>
      <c r="AP387" s="1"/>
      <c r="AQ387" s="1"/>
      <c r="AR387" s="1"/>
      <c r="AS387" s="1"/>
      <c r="AT387" s="1"/>
      <c r="AU387" s="1"/>
      <c r="AV387" s="1"/>
      <c r="AW387" s="1"/>
      <c r="AX387" s="1"/>
      <c r="AY387" s="1"/>
      <c r="AZ387" s="1"/>
      <c r="BA387" s="1"/>
      <c r="BB387" s="1"/>
      <c r="BC387" s="1"/>
    </row>
    <row r="388" spans="1:55" ht="15.75" customHeight="1">
      <c r="A388" s="1"/>
      <c r="B388" s="1"/>
      <c r="C388" s="1"/>
      <c r="D388" s="1"/>
      <c r="E388" s="1"/>
      <c r="F388" s="1"/>
      <c r="G388" s="1"/>
      <c r="H388" s="1"/>
      <c r="I388" s="79"/>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9"/>
      <c r="AM388" s="1"/>
      <c r="AN388" s="1"/>
      <c r="AO388" s="1"/>
      <c r="AP388" s="1"/>
      <c r="AQ388" s="1"/>
      <c r="AR388" s="1"/>
      <c r="AS388" s="1"/>
      <c r="AT388" s="1"/>
      <c r="AU388" s="1"/>
      <c r="AV388" s="1"/>
      <c r="AW388" s="1"/>
      <c r="AX388" s="1"/>
      <c r="AY388" s="1"/>
      <c r="AZ388" s="1"/>
      <c r="BA388" s="1"/>
      <c r="BB388" s="1"/>
      <c r="BC388" s="1"/>
    </row>
    <row r="389" spans="1:55" ht="15.75" customHeight="1">
      <c r="A389" s="1"/>
      <c r="B389" s="1"/>
      <c r="C389" s="1"/>
      <c r="D389" s="1"/>
      <c r="E389" s="1"/>
      <c r="F389" s="1"/>
      <c r="G389" s="1"/>
      <c r="H389" s="1"/>
      <c r="I389" s="79"/>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9"/>
      <c r="AM389" s="1"/>
      <c r="AN389" s="1"/>
      <c r="AO389" s="1"/>
      <c r="AP389" s="1"/>
      <c r="AQ389" s="1"/>
      <c r="AR389" s="1"/>
      <c r="AS389" s="1"/>
      <c r="AT389" s="1"/>
      <c r="AU389" s="1"/>
      <c r="AV389" s="1"/>
      <c r="AW389" s="1"/>
      <c r="AX389" s="1"/>
      <c r="AY389" s="1"/>
      <c r="AZ389" s="1"/>
      <c r="BA389" s="1"/>
      <c r="BB389" s="1"/>
      <c r="BC389" s="1"/>
    </row>
    <row r="390" spans="1:55" ht="15.75" customHeight="1">
      <c r="A390" s="1"/>
      <c r="B390" s="1"/>
      <c r="C390" s="1"/>
      <c r="D390" s="1"/>
      <c r="E390" s="1"/>
      <c r="F390" s="1"/>
      <c r="G390" s="1"/>
      <c r="H390" s="1"/>
      <c r="I390" s="79"/>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9"/>
      <c r="AM390" s="1"/>
      <c r="AN390" s="1"/>
      <c r="AO390" s="1"/>
      <c r="AP390" s="1"/>
      <c r="AQ390" s="1"/>
      <c r="AR390" s="1"/>
      <c r="AS390" s="1"/>
      <c r="AT390" s="1"/>
      <c r="AU390" s="1"/>
      <c r="AV390" s="1"/>
      <c r="AW390" s="1"/>
      <c r="AX390" s="1"/>
      <c r="AY390" s="1"/>
      <c r="AZ390" s="1"/>
      <c r="BA390" s="1"/>
      <c r="BB390" s="1"/>
      <c r="BC390" s="1"/>
    </row>
    <row r="391" spans="1:55" ht="15.75" customHeight="1">
      <c r="A391" s="1"/>
      <c r="B391" s="1"/>
      <c r="C391" s="1"/>
      <c r="D391" s="1"/>
      <c r="E391" s="1"/>
      <c r="F391" s="1"/>
      <c r="G391" s="1"/>
      <c r="H391" s="1"/>
      <c r="I391" s="79"/>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9"/>
      <c r="AM391" s="1"/>
      <c r="AN391" s="1"/>
      <c r="AO391" s="1"/>
      <c r="AP391" s="1"/>
      <c r="AQ391" s="1"/>
      <c r="AR391" s="1"/>
      <c r="AS391" s="1"/>
      <c r="AT391" s="1"/>
      <c r="AU391" s="1"/>
      <c r="AV391" s="1"/>
      <c r="AW391" s="1"/>
      <c r="AX391" s="1"/>
      <c r="AY391" s="1"/>
      <c r="AZ391" s="1"/>
      <c r="BA391" s="1"/>
      <c r="BB391" s="1"/>
      <c r="BC391" s="1"/>
    </row>
    <row r="392" spans="1:55" ht="15.75" customHeight="1">
      <c r="A392" s="1"/>
      <c r="B392" s="1"/>
      <c r="C392" s="1"/>
      <c r="D392" s="1"/>
      <c r="E392" s="1"/>
      <c r="F392" s="1"/>
      <c r="G392" s="1"/>
      <c r="H392" s="1"/>
      <c r="I392" s="79"/>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9"/>
      <c r="AM392" s="1"/>
      <c r="AN392" s="1"/>
      <c r="AO392" s="1"/>
      <c r="AP392" s="1"/>
      <c r="AQ392" s="1"/>
      <c r="AR392" s="1"/>
      <c r="AS392" s="1"/>
      <c r="AT392" s="1"/>
      <c r="AU392" s="1"/>
      <c r="AV392" s="1"/>
      <c r="AW392" s="1"/>
      <c r="AX392" s="1"/>
      <c r="AY392" s="1"/>
      <c r="AZ392" s="1"/>
      <c r="BA392" s="1"/>
      <c r="BB392" s="1"/>
      <c r="BC392" s="1"/>
    </row>
    <row r="393" spans="1:55" ht="15.75" customHeight="1">
      <c r="A393" s="1"/>
      <c r="B393" s="1"/>
      <c r="C393" s="1"/>
      <c r="D393" s="1"/>
      <c r="E393" s="1"/>
      <c r="F393" s="1"/>
      <c r="G393" s="1"/>
      <c r="H393" s="1"/>
      <c r="I393" s="79"/>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9"/>
      <c r="AM393" s="1"/>
      <c r="AN393" s="1"/>
      <c r="AO393" s="1"/>
      <c r="AP393" s="1"/>
      <c r="AQ393" s="1"/>
      <c r="AR393" s="1"/>
      <c r="AS393" s="1"/>
      <c r="AT393" s="1"/>
      <c r="AU393" s="1"/>
      <c r="AV393" s="1"/>
      <c r="AW393" s="1"/>
      <c r="AX393" s="1"/>
      <c r="AY393" s="1"/>
      <c r="AZ393" s="1"/>
      <c r="BA393" s="1"/>
      <c r="BB393" s="1"/>
      <c r="BC393" s="1"/>
    </row>
    <row r="394" spans="1:55" ht="15.75" customHeight="1">
      <c r="A394" s="1"/>
      <c r="B394" s="1"/>
      <c r="C394" s="1"/>
      <c r="D394" s="1"/>
      <c r="E394" s="1"/>
      <c r="F394" s="1"/>
      <c r="G394" s="1"/>
      <c r="H394" s="1"/>
      <c r="I394" s="79"/>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9"/>
      <c r="AM394" s="1"/>
      <c r="AN394" s="1"/>
      <c r="AO394" s="1"/>
      <c r="AP394" s="1"/>
      <c r="AQ394" s="1"/>
      <c r="AR394" s="1"/>
      <c r="AS394" s="1"/>
      <c r="AT394" s="1"/>
      <c r="AU394" s="1"/>
      <c r="AV394" s="1"/>
      <c r="AW394" s="1"/>
      <c r="AX394" s="1"/>
      <c r="AY394" s="1"/>
      <c r="AZ394" s="1"/>
      <c r="BA394" s="1"/>
      <c r="BB394" s="1"/>
      <c r="BC394" s="1"/>
    </row>
    <row r="395" spans="1:55" ht="15.75" customHeight="1">
      <c r="A395" s="1"/>
      <c r="B395" s="1"/>
      <c r="C395" s="1"/>
      <c r="D395" s="1"/>
      <c r="E395" s="1"/>
      <c r="F395" s="1"/>
      <c r="G395" s="1"/>
      <c r="H395" s="1"/>
      <c r="I395" s="79"/>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9"/>
      <c r="AM395" s="1"/>
      <c r="AN395" s="1"/>
      <c r="AO395" s="1"/>
      <c r="AP395" s="1"/>
      <c r="AQ395" s="1"/>
      <c r="AR395" s="1"/>
      <c r="AS395" s="1"/>
      <c r="AT395" s="1"/>
      <c r="AU395" s="1"/>
      <c r="AV395" s="1"/>
      <c r="AW395" s="1"/>
      <c r="AX395" s="1"/>
      <c r="AY395" s="1"/>
      <c r="AZ395" s="1"/>
      <c r="BA395" s="1"/>
      <c r="BB395" s="1"/>
      <c r="BC395" s="1"/>
    </row>
    <row r="396" spans="1:55" ht="15.75" customHeight="1">
      <c r="A396" s="1"/>
      <c r="B396" s="1"/>
      <c r="C396" s="1"/>
      <c r="D396" s="1"/>
      <c r="E396" s="1"/>
      <c r="F396" s="1"/>
      <c r="G396" s="1"/>
      <c r="H396" s="1"/>
      <c r="I396" s="79"/>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9"/>
      <c r="AM396" s="1"/>
      <c r="AN396" s="1"/>
      <c r="AO396" s="1"/>
      <c r="AP396" s="1"/>
      <c r="AQ396" s="1"/>
      <c r="AR396" s="1"/>
      <c r="AS396" s="1"/>
      <c r="AT396" s="1"/>
      <c r="AU396" s="1"/>
      <c r="AV396" s="1"/>
      <c r="AW396" s="1"/>
      <c r="AX396" s="1"/>
      <c r="AY396" s="1"/>
      <c r="AZ396" s="1"/>
      <c r="BA396" s="1"/>
      <c r="BB396" s="1"/>
      <c r="BC396" s="1"/>
    </row>
    <row r="397" spans="1:55" ht="15.75" customHeight="1">
      <c r="A397" s="1"/>
      <c r="B397" s="1"/>
      <c r="C397" s="1"/>
      <c r="D397" s="1"/>
      <c r="E397" s="1"/>
      <c r="F397" s="1"/>
      <c r="G397" s="1"/>
      <c r="H397" s="1"/>
      <c r="I397" s="79"/>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9"/>
      <c r="AM397" s="1"/>
      <c r="AN397" s="1"/>
      <c r="AO397" s="1"/>
      <c r="AP397" s="1"/>
      <c r="AQ397" s="1"/>
      <c r="AR397" s="1"/>
      <c r="AS397" s="1"/>
      <c r="AT397" s="1"/>
      <c r="AU397" s="1"/>
      <c r="AV397" s="1"/>
      <c r="AW397" s="1"/>
      <c r="AX397" s="1"/>
      <c r="AY397" s="1"/>
      <c r="AZ397" s="1"/>
      <c r="BA397" s="1"/>
      <c r="BB397" s="1"/>
      <c r="BC397" s="1"/>
    </row>
    <row r="398" spans="1:55" ht="15.75" customHeight="1">
      <c r="A398" s="1"/>
      <c r="B398" s="1"/>
      <c r="C398" s="1"/>
      <c r="D398" s="1"/>
      <c r="E398" s="1"/>
      <c r="F398" s="1"/>
      <c r="G398" s="1"/>
      <c r="H398" s="1"/>
      <c r="I398" s="79"/>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9"/>
      <c r="AM398" s="1"/>
      <c r="AN398" s="1"/>
      <c r="AO398" s="1"/>
      <c r="AP398" s="1"/>
      <c r="AQ398" s="1"/>
      <c r="AR398" s="1"/>
      <c r="AS398" s="1"/>
      <c r="AT398" s="1"/>
      <c r="AU398" s="1"/>
      <c r="AV398" s="1"/>
      <c r="AW398" s="1"/>
      <c r="AX398" s="1"/>
      <c r="AY398" s="1"/>
      <c r="AZ398" s="1"/>
      <c r="BA398" s="1"/>
      <c r="BB398" s="1"/>
      <c r="BC398" s="1"/>
    </row>
    <row r="399" spans="1:55" ht="15.75" customHeight="1">
      <c r="A399" s="1"/>
      <c r="B399" s="1"/>
      <c r="C399" s="1"/>
      <c r="D399" s="1"/>
      <c r="E399" s="1"/>
      <c r="F399" s="1"/>
      <c r="G399" s="1"/>
      <c r="H399" s="1"/>
      <c r="I399" s="79"/>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9"/>
      <c r="AM399" s="1"/>
      <c r="AN399" s="1"/>
      <c r="AO399" s="1"/>
      <c r="AP399" s="1"/>
      <c r="AQ399" s="1"/>
      <c r="AR399" s="1"/>
      <c r="AS399" s="1"/>
      <c r="AT399" s="1"/>
      <c r="AU399" s="1"/>
      <c r="AV399" s="1"/>
      <c r="AW399" s="1"/>
      <c r="AX399" s="1"/>
      <c r="AY399" s="1"/>
      <c r="AZ399" s="1"/>
      <c r="BA399" s="1"/>
      <c r="BB399" s="1"/>
      <c r="BC399" s="1"/>
    </row>
    <row r="400" spans="1:55" ht="15.75" customHeight="1">
      <c r="A400" s="1"/>
      <c r="B400" s="1"/>
      <c r="C400" s="1"/>
      <c r="D400" s="1"/>
      <c r="E400" s="1"/>
      <c r="F400" s="1"/>
      <c r="G400" s="1"/>
      <c r="H400" s="1"/>
      <c r="I400" s="79"/>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9"/>
      <c r="AM400" s="1"/>
      <c r="AN400" s="1"/>
      <c r="AO400" s="1"/>
      <c r="AP400" s="1"/>
      <c r="AQ400" s="1"/>
      <c r="AR400" s="1"/>
      <c r="AS400" s="1"/>
      <c r="AT400" s="1"/>
      <c r="AU400" s="1"/>
      <c r="AV400" s="1"/>
      <c r="AW400" s="1"/>
      <c r="AX400" s="1"/>
      <c r="AY400" s="1"/>
      <c r="AZ400" s="1"/>
      <c r="BA400" s="1"/>
      <c r="BB400" s="1"/>
      <c r="BC400" s="1"/>
    </row>
    <row r="401" spans="1:55" ht="15.75" customHeight="1">
      <c r="A401" s="1"/>
      <c r="B401" s="1"/>
      <c r="C401" s="1"/>
      <c r="D401" s="1"/>
      <c r="E401" s="1"/>
      <c r="F401" s="1"/>
      <c r="G401" s="1"/>
      <c r="H401" s="1"/>
      <c r="I401" s="79"/>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9"/>
      <c r="AM401" s="1"/>
      <c r="AN401" s="1"/>
      <c r="AO401" s="1"/>
      <c r="AP401" s="1"/>
      <c r="AQ401" s="1"/>
      <c r="AR401" s="1"/>
      <c r="AS401" s="1"/>
      <c r="AT401" s="1"/>
      <c r="AU401" s="1"/>
      <c r="AV401" s="1"/>
      <c r="AW401" s="1"/>
      <c r="AX401" s="1"/>
      <c r="AY401" s="1"/>
      <c r="AZ401" s="1"/>
      <c r="BA401" s="1"/>
      <c r="BB401" s="1"/>
      <c r="BC401" s="1"/>
    </row>
    <row r="402" spans="1:55" ht="15.75" customHeight="1">
      <c r="A402" s="1"/>
      <c r="B402" s="1"/>
      <c r="C402" s="1"/>
      <c r="D402" s="1"/>
      <c r="E402" s="1"/>
      <c r="F402" s="1"/>
      <c r="G402" s="1"/>
      <c r="H402" s="1"/>
      <c r="I402" s="79"/>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9"/>
      <c r="AM402" s="1"/>
      <c r="AN402" s="1"/>
      <c r="AO402" s="1"/>
      <c r="AP402" s="1"/>
      <c r="AQ402" s="1"/>
      <c r="AR402" s="1"/>
      <c r="AS402" s="1"/>
      <c r="AT402" s="1"/>
      <c r="AU402" s="1"/>
      <c r="AV402" s="1"/>
      <c r="AW402" s="1"/>
      <c r="AX402" s="1"/>
      <c r="AY402" s="1"/>
      <c r="AZ402" s="1"/>
      <c r="BA402" s="1"/>
      <c r="BB402" s="1"/>
      <c r="BC402" s="1"/>
    </row>
    <row r="403" spans="1:55" ht="15.75" customHeight="1">
      <c r="A403" s="1"/>
      <c r="B403" s="1"/>
      <c r="C403" s="1"/>
      <c r="D403" s="1"/>
      <c r="E403" s="1"/>
      <c r="F403" s="1"/>
      <c r="G403" s="1"/>
      <c r="H403" s="1"/>
      <c r="I403" s="79"/>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9"/>
      <c r="AM403" s="1"/>
      <c r="AN403" s="1"/>
      <c r="AO403" s="1"/>
      <c r="AP403" s="1"/>
      <c r="AQ403" s="1"/>
      <c r="AR403" s="1"/>
      <c r="AS403" s="1"/>
      <c r="AT403" s="1"/>
      <c r="AU403" s="1"/>
      <c r="AV403" s="1"/>
      <c r="AW403" s="1"/>
      <c r="AX403" s="1"/>
      <c r="AY403" s="1"/>
      <c r="AZ403" s="1"/>
      <c r="BA403" s="1"/>
      <c r="BB403" s="1"/>
      <c r="BC403" s="1"/>
    </row>
    <row r="404" spans="1:55" ht="15.75" customHeight="1">
      <c r="A404" s="1"/>
      <c r="B404" s="1"/>
      <c r="C404" s="1"/>
      <c r="D404" s="1"/>
      <c r="E404" s="1"/>
      <c r="F404" s="1"/>
      <c r="G404" s="1"/>
      <c r="H404" s="1"/>
      <c r="I404" s="79"/>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9"/>
      <c r="AM404" s="1"/>
      <c r="AN404" s="1"/>
      <c r="AO404" s="1"/>
      <c r="AP404" s="1"/>
      <c r="AQ404" s="1"/>
      <c r="AR404" s="1"/>
      <c r="AS404" s="1"/>
      <c r="AT404" s="1"/>
      <c r="AU404" s="1"/>
      <c r="AV404" s="1"/>
      <c r="AW404" s="1"/>
      <c r="AX404" s="1"/>
      <c r="AY404" s="1"/>
      <c r="AZ404" s="1"/>
      <c r="BA404" s="1"/>
      <c r="BB404" s="1"/>
      <c r="BC404" s="1"/>
    </row>
    <row r="405" spans="1:55" ht="15.75" customHeight="1">
      <c r="A405" s="1"/>
      <c r="B405" s="1"/>
      <c r="C405" s="1"/>
      <c r="D405" s="1"/>
      <c r="E405" s="1"/>
      <c r="F405" s="1"/>
      <c r="G405" s="1"/>
      <c r="H405" s="1"/>
      <c r="I405" s="79"/>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9"/>
      <c r="AM405" s="1"/>
      <c r="AN405" s="1"/>
      <c r="AO405" s="1"/>
      <c r="AP405" s="1"/>
      <c r="AQ405" s="1"/>
      <c r="AR405" s="1"/>
      <c r="AS405" s="1"/>
      <c r="AT405" s="1"/>
      <c r="AU405" s="1"/>
      <c r="AV405" s="1"/>
      <c r="AW405" s="1"/>
      <c r="AX405" s="1"/>
      <c r="AY405" s="1"/>
      <c r="AZ405" s="1"/>
      <c r="BA405" s="1"/>
      <c r="BB405" s="1"/>
      <c r="BC405" s="1"/>
    </row>
    <row r="406" spans="1:55" ht="15.75" customHeight="1">
      <c r="A406" s="1"/>
      <c r="B406" s="1"/>
      <c r="C406" s="1"/>
      <c r="D406" s="1"/>
      <c r="E406" s="1"/>
      <c r="F406" s="1"/>
      <c r="G406" s="1"/>
      <c r="H406" s="1"/>
      <c r="I406" s="79"/>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9"/>
      <c r="AM406" s="1"/>
      <c r="AN406" s="1"/>
      <c r="AO406" s="1"/>
      <c r="AP406" s="1"/>
      <c r="AQ406" s="1"/>
      <c r="AR406" s="1"/>
      <c r="AS406" s="1"/>
      <c r="AT406" s="1"/>
      <c r="AU406" s="1"/>
      <c r="AV406" s="1"/>
      <c r="AW406" s="1"/>
      <c r="AX406" s="1"/>
      <c r="AY406" s="1"/>
      <c r="AZ406" s="1"/>
      <c r="BA406" s="1"/>
      <c r="BB406" s="1"/>
      <c r="BC406" s="1"/>
    </row>
    <row r="407" spans="1:55" ht="15.75" customHeight="1">
      <c r="A407" s="1"/>
      <c r="B407" s="1"/>
      <c r="C407" s="1"/>
      <c r="D407" s="1"/>
      <c r="E407" s="1"/>
      <c r="F407" s="1"/>
      <c r="G407" s="1"/>
      <c r="H407" s="1"/>
      <c r="I407" s="79"/>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9"/>
      <c r="AM407" s="1"/>
      <c r="AN407" s="1"/>
      <c r="AO407" s="1"/>
      <c r="AP407" s="1"/>
      <c r="AQ407" s="1"/>
      <c r="AR407" s="1"/>
      <c r="AS407" s="1"/>
      <c r="AT407" s="1"/>
      <c r="AU407" s="1"/>
      <c r="AV407" s="1"/>
      <c r="AW407" s="1"/>
      <c r="AX407" s="1"/>
      <c r="AY407" s="1"/>
      <c r="AZ407" s="1"/>
      <c r="BA407" s="1"/>
      <c r="BB407" s="1"/>
      <c r="BC407" s="1"/>
    </row>
    <row r="408" spans="1:55" ht="15.75" customHeight="1">
      <c r="A408" s="1"/>
      <c r="B408" s="1"/>
      <c r="C408" s="1"/>
      <c r="D408" s="1"/>
      <c r="E408" s="1"/>
      <c r="F408" s="1"/>
      <c r="G408" s="1"/>
      <c r="H408" s="1"/>
      <c r="I408" s="79"/>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9"/>
      <c r="AM408" s="1"/>
      <c r="AN408" s="1"/>
      <c r="AO408" s="1"/>
      <c r="AP408" s="1"/>
      <c r="AQ408" s="1"/>
      <c r="AR408" s="1"/>
      <c r="AS408" s="1"/>
      <c r="AT408" s="1"/>
      <c r="AU408" s="1"/>
      <c r="AV408" s="1"/>
      <c r="AW408" s="1"/>
      <c r="AX408" s="1"/>
      <c r="AY408" s="1"/>
      <c r="AZ408" s="1"/>
      <c r="BA408" s="1"/>
      <c r="BB408" s="1"/>
      <c r="BC408" s="1"/>
    </row>
    <row r="409" spans="1:55" ht="15.75" customHeight="1">
      <c r="A409" s="1"/>
      <c r="B409" s="1"/>
      <c r="C409" s="1"/>
      <c r="D409" s="1"/>
      <c r="E409" s="1"/>
      <c r="F409" s="1"/>
      <c r="G409" s="1"/>
      <c r="H409" s="1"/>
      <c r="I409" s="79"/>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9"/>
      <c r="AM409" s="1"/>
      <c r="AN409" s="1"/>
      <c r="AO409" s="1"/>
      <c r="AP409" s="1"/>
      <c r="AQ409" s="1"/>
      <c r="AR409" s="1"/>
      <c r="AS409" s="1"/>
      <c r="AT409" s="1"/>
      <c r="AU409" s="1"/>
      <c r="AV409" s="1"/>
      <c r="AW409" s="1"/>
      <c r="AX409" s="1"/>
      <c r="AY409" s="1"/>
      <c r="AZ409" s="1"/>
      <c r="BA409" s="1"/>
      <c r="BB409" s="1"/>
      <c r="BC409" s="1"/>
    </row>
    <row r="410" spans="1:55" ht="15.75" customHeight="1">
      <c r="A410" s="1"/>
      <c r="B410" s="1"/>
      <c r="C410" s="1"/>
      <c r="D410" s="1"/>
      <c r="E410" s="1"/>
      <c r="F410" s="1"/>
      <c r="G410" s="1"/>
      <c r="H410" s="1"/>
      <c r="I410" s="79"/>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9"/>
      <c r="AM410" s="1"/>
      <c r="AN410" s="1"/>
      <c r="AO410" s="1"/>
      <c r="AP410" s="1"/>
      <c r="AQ410" s="1"/>
      <c r="AR410" s="1"/>
      <c r="AS410" s="1"/>
      <c r="AT410" s="1"/>
      <c r="AU410" s="1"/>
      <c r="AV410" s="1"/>
      <c r="AW410" s="1"/>
      <c r="AX410" s="1"/>
      <c r="AY410" s="1"/>
      <c r="AZ410" s="1"/>
      <c r="BA410" s="1"/>
      <c r="BB410" s="1"/>
      <c r="BC410" s="1"/>
    </row>
    <row r="411" spans="1:55" ht="15.75" customHeight="1">
      <c r="A411" s="1"/>
      <c r="B411" s="1"/>
      <c r="C411" s="1"/>
      <c r="D411" s="1"/>
      <c r="E411" s="1"/>
      <c r="F411" s="1"/>
      <c r="G411" s="1"/>
      <c r="H411" s="1"/>
      <c r="I411" s="79"/>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9"/>
      <c r="AM411" s="1"/>
      <c r="AN411" s="1"/>
      <c r="AO411" s="1"/>
      <c r="AP411" s="1"/>
      <c r="AQ411" s="1"/>
      <c r="AR411" s="1"/>
      <c r="AS411" s="1"/>
      <c r="AT411" s="1"/>
      <c r="AU411" s="1"/>
      <c r="AV411" s="1"/>
      <c r="AW411" s="1"/>
      <c r="AX411" s="1"/>
      <c r="AY411" s="1"/>
      <c r="AZ411" s="1"/>
      <c r="BA411" s="1"/>
      <c r="BB411" s="1"/>
      <c r="BC411" s="1"/>
    </row>
    <row r="412" spans="1:55" ht="15.75" customHeight="1">
      <c r="A412" s="1"/>
      <c r="B412" s="1"/>
      <c r="C412" s="1"/>
      <c r="D412" s="1"/>
      <c r="E412" s="1"/>
      <c r="F412" s="1"/>
      <c r="G412" s="1"/>
      <c r="H412" s="1"/>
      <c r="I412" s="79"/>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9"/>
      <c r="AM412" s="1"/>
      <c r="AN412" s="1"/>
      <c r="AO412" s="1"/>
      <c r="AP412" s="1"/>
      <c r="AQ412" s="1"/>
      <c r="AR412" s="1"/>
      <c r="AS412" s="1"/>
      <c r="AT412" s="1"/>
      <c r="AU412" s="1"/>
      <c r="AV412" s="1"/>
      <c r="AW412" s="1"/>
      <c r="AX412" s="1"/>
      <c r="AY412" s="1"/>
      <c r="AZ412" s="1"/>
      <c r="BA412" s="1"/>
      <c r="BB412" s="1"/>
      <c r="BC412" s="1"/>
    </row>
    <row r="413" spans="1:55" ht="15.75" customHeight="1">
      <c r="A413" s="1"/>
      <c r="B413" s="1"/>
      <c r="C413" s="1"/>
      <c r="D413" s="1"/>
      <c r="E413" s="1"/>
      <c r="F413" s="1"/>
      <c r="G413" s="1"/>
      <c r="H413" s="1"/>
      <c r="I413" s="79"/>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9"/>
      <c r="AM413" s="1"/>
      <c r="AN413" s="1"/>
      <c r="AO413" s="1"/>
      <c r="AP413" s="1"/>
      <c r="AQ413" s="1"/>
      <c r="AR413" s="1"/>
      <c r="AS413" s="1"/>
      <c r="AT413" s="1"/>
      <c r="AU413" s="1"/>
      <c r="AV413" s="1"/>
      <c r="AW413" s="1"/>
      <c r="AX413" s="1"/>
      <c r="AY413" s="1"/>
      <c r="AZ413" s="1"/>
      <c r="BA413" s="1"/>
      <c r="BB413" s="1"/>
      <c r="BC413" s="1"/>
    </row>
    <row r="414" spans="1:55" ht="15.75" customHeight="1">
      <c r="A414" s="1"/>
      <c r="B414" s="1"/>
      <c r="C414" s="1"/>
      <c r="D414" s="1"/>
      <c r="E414" s="1"/>
      <c r="F414" s="1"/>
      <c r="G414" s="1"/>
      <c r="H414" s="1"/>
      <c r="I414" s="79"/>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9"/>
      <c r="AM414" s="1"/>
      <c r="AN414" s="1"/>
      <c r="AO414" s="1"/>
      <c r="AP414" s="1"/>
      <c r="AQ414" s="1"/>
      <c r="AR414" s="1"/>
      <c r="AS414" s="1"/>
      <c r="AT414" s="1"/>
      <c r="AU414" s="1"/>
      <c r="AV414" s="1"/>
      <c r="AW414" s="1"/>
      <c r="AX414" s="1"/>
      <c r="AY414" s="1"/>
      <c r="AZ414" s="1"/>
      <c r="BA414" s="1"/>
      <c r="BB414" s="1"/>
      <c r="BC414" s="1"/>
    </row>
    <row r="415" spans="1:55" ht="15.75" customHeight="1">
      <c r="A415" s="1"/>
      <c r="B415" s="1"/>
      <c r="C415" s="1"/>
      <c r="D415" s="1"/>
      <c r="E415" s="1"/>
      <c r="F415" s="1"/>
      <c r="G415" s="1"/>
      <c r="H415" s="1"/>
      <c r="I415" s="79"/>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9"/>
      <c r="AM415" s="1"/>
      <c r="AN415" s="1"/>
      <c r="AO415" s="1"/>
      <c r="AP415" s="1"/>
      <c r="AQ415" s="1"/>
      <c r="AR415" s="1"/>
      <c r="AS415" s="1"/>
      <c r="AT415" s="1"/>
      <c r="AU415" s="1"/>
      <c r="AV415" s="1"/>
      <c r="AW415" s="1"/>
      <c r="AX415" s="1"/>
      <c r="AY415" s="1"/>
      <c r="AZ415" s="1"/>
      <c r="BA415" s="1"/>
      <c r="BB415" s="1"/>
      <c r="BC415" s="1"/>
    </row>
    <row r="416" spans="1:55" ht="15.75" customHeight="1">
      <c r="A416" s="1"/>
      <c r="B416" s="1"/>
      <c r="C416" s="1"/>
      <c r="D416" s="1"/>
      <c r="E416" s="1"/>
      <c r="F416" s="1"/>
      <c r="G416" s="1"/>
      <c r="H416" s="1"/>
      <c r="I416" s="79"/>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9"/>
      <c r="AM416" s="1"/>
      <c r="AN416" s="1"/>
      <c r="AO416" s="1"/>
      <c r="AP416" s="1"/>
      <c r="AQ416" s="1"/>
      <c r="AR416" s="1"/>
      <c r="AS416" s="1"/>
      <c r="AT416" s="1"/>
      <c r="AU416" s="1"/>
      <c r="AV416" s="1"/>
      <c r="AW416" s="1"/>
      <c r="AX416" s="1"/>
      <c r="AY416" s="1"/>
      <c r="AZ416" s="1"/>
      <c r="BA416" s="1"/>
      <c r="BB416" s="1"/>
      <c r="BC416" s="1"/>
    </row>
    <row r="417" spans="1:55" ht="15.75" customHeight="1">
      <c r="A417" s="1"/>
      <c r="B417" s="1"/>
      <c r="C417" s="1"/>
      <c r="D417" s="1"/>
      <c r="E417" s="1"/>
      <c r="F417" s="1"/>
      <c r="G417" s="1"/>
      <c r="H417" s="1"/>
      <c r="I417" s="79"/>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9"/>
      <c r="AM417" s="1"/>
      <c r="AN417" s="1"/>
      <c r="AO417" s="1"/>
      <c r="AP417" s="1"/>
      <c r="AQ417" s="1"/>
      <c r="AR417" s="1"/>
      <c r="AS417" s="1"/>
      <c r="AT417" s="1"/>
      <c r="AU417" s="1"/>
      <c r="AV417" s="1"/>
      <c r="AW417" s="1"/>
      <c r="AX417" s="1"/>
      <c r="AY417" s="1"/>
      <c r="AZ417" s="1"/>
      <c r="BA417" s="1"/>
      <c r="BB417" s="1"/>
      <c r="BC417" s="1"/>
    </row>
    <row r="418" spans="1:55" ht="15.75" customHeight="1">
      <c r="A418" s="1"/>
      <c r="B418" s="1"/>
      <c r="C418" s="1"/>
      <c r="D418" s="1"/>
      <c r="E418" s="1"/>
      <c r="F418" s="1"/>
      <c r="G418" s="1"/>
      <c r="H418" s="1"/>
      <c r="I418" s="79"/>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9"/>
      <c r="AM418" s="1"/>
      <c r="AN418" s="1"/>
      <c r="AO418" s="1"/>
      <c r="AP418" s="1"/>
      <c r="AQ418" s="1"/>
      <c r="AR418" s="1"/>
      <c r="AS418" s="1"/>
      <c r="AT418" s="1"/>
      <c r="AU418" s="1"/>
      <c r="AV418" s="1"/>
      <c r="AW418" s="1"/>
      <c r="AX418" s="1"/>
      <c r="AY418" s="1"/>
      <c r="AZ418" s="1"/>
      <c r="BA418" s="1"/>
      <c r="BB418" s="1"/>
      <c r="BC418" s="1"/>
    </row>
    <row r="419" spans="1:55" ht="15.75" customHeight="1">
      <c r="A419" s="1"/>
      <c r="B419" s="1"/>
      <c r="C419" s="1"/>
      <c r="D419" s="1"/>
      <c r="E419" s="1"/>
      <c r="F419" s="1"/>
      <c r="G419" s="1"/>
      <c r="H419" s="1"/>
      <c r="I419" s="79"/>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9"/>
      <c r="AM419" s="1"/>
      <c r="AN419" s="1"/>
      <c r="AO419" s="1"/>
      <c r="AP419" s="1"/>
      <c r="AQ419" s="1"/>
      <c r="AR419" s="1"/>
      <c r="AS419" s="1"/>
      <c r="AT419" s="1"/>
      <c r="AU419" s="1"/>
      <c r="AV419" s="1"/>
      <c r="AW419" s="1"/>
      <c r="AX419" s="1"/>
      <c r="AY419" s="1"/>
      <c r="AZ419" s="1"/>
      <c r="BA419" s="1"/>
      <c r="BB419" s="1"/>
      <c r="BC419" s="1"/>
    </row>
    <row r="420" spans="1:55" ht="15.75" customHeight="1">
      <c r="A420" s="1"/>
      <c r="B420" s="1"/>
      <c r="C420" s="1"/>
      <c r="D420" s="1"/>
      <c r="E420" s="1"/>
      <c r="F420" s="1"/>
      <c r="G420" s="1"/>
      <c r="H420" s="1"/>
      <c r="I420" s="79"/>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9"/>
      <c r="AM420" s="1"/>
      <c r="AN420" s="1"/>
      <c r="AO420" s="1"/>
      <c r="AP420" s="1"/>
      <c r="AQ420" s="1"/>
      <c r="AR420" s="1"/>
      <c r="AS420" s="1"/>
      <c r="AT420" s="1"/>
      <c r="AU420" s="1"/>
      <c r="AV420" s="1"/>
      <c r="AW420" s="1"/>
      <c r="AX420" s="1"/>
      <c r="AY420" s="1"/>
      <c r="AZ420" s="1"/>
      <c r="BA420" s="1"/>
      <c r="BB420" s="1"/>
      <c r="BC420" s="1"/>
    </row>
    <row r="421" spans="1:55" ht="15.75" customHeight="1">
      <c r="A421" s="1"/>
      <c r="B421" s="1"/>
      <c r="C421" s="1"/>
      <c r="D421" s="1"/>
      <c r="E421" s="1"/>
      <c r="F421" s="1"/>
      <c r="G421" s="1"/>
      <c r="H421" s="1"/>
      <c r="I421" s="79"/>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9"/>
      <c r="AM421" s="1"/>
      <c r="AN421" s="1"/>
      <c r="AO421" s="1"/>
      <c r="AP421" s="1"/>
      <c r="AQ421" s="1"/>
      <c r="AR421" s="1"/>
      <c r="AS421" s="1"/>
      <c r="AT421" s="1"/>
      <c r="AU421" s="1"/>
      <c r="AV421" s="1"/>
      <c r="AW421" s="1"/>
      <c r="AX421" s="1"/>
      <c r="AY421" s="1"/>
      <c r="AZ421" s="1"/>
      <c r="BA421" s="1"/>
      <c r="BB421" s="1"/>
      <c r="BC421" s="1"/>
    </row>
    <row r="422" spans="1:55" ht="15.75" customHeight="1">
      <c r="A422" s="1"/>
      <c r="B422" s="1"/>
      <c r="C422" s="1"/>
      <c r="D422" s="1"/>
      <c r="E422" s="1"/>
      <c r="F422" s="1"/>
      <c r="G422" s="1"/>
      <c r="H422" s="1"/>
      <c r="I422" s="79"/>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9"/>
      <c r="AM422" s="1"/>
      <c r="AN422" s="1"/>
      <c r="AO422" s="1"/>
      <c r="AP422" s="1"/>
      <c r="AQ422" s="1"/>
      <c r="AR422" s="1"/>
      <c r="AS422" s="1"/>
      <c r="AT422" s="1"/>
      <c r="AU422" s="1"/>
      <c r="AV422" s="1"/>
      <c r="AW422" s="1"/>
      <c r="AX422" s="1"/>
      <c r="AY422" s="1"/>
      <c r="AZ422" s="1"/>
      <c r="BA422" s="1"/>
      <c r="BB422" s="1"/>
      <c r="BC422" s="1"/>
    </row>
    <row r="423" spans="1:55" ht="15.75" customHeight="1">
      <c r="A423" s="1"/>
      <c r="B423" s="1"/>
      <c r="C423" s="1"/>
      <c r="D423" s="1"/>
      <c r="E423" s="1"/>
      <c r="F423" s="1"/>
      <c r="G423" s="1"/>
      <c r="H423" s="1"/>
      <c r="I423" s="79"/>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9"/>
      <c r="AM423" s="1"/>
      <c r="AN423" s="1"/>
      <c r="AO423" s="1"/>
      <c r="AP423" s="1"/>
      <c r="AQ423" s="1"/>
      <c r="AR423" s="1"/>
      <c r="AS423" s="1"/>
      <c r="AT423" s="1"/>
      <c r="AU423" s="1"/>
      <c r="AV423" s="1"/>
      <c r="AW423" s="1"/>
      <c r="AX423" s="1"/>
      <c r="AY423" s="1"/>
      <c r="AZ423" s="1"/>
      <c r="BA423" s="1"/>
      <c r="BB423" s="1"/>
      <c r="BC423" s="1"/>
    </row>
    <row r="424" spans="1:55" ht="15.75" customHeight="1">
      <c r="A424" s="1"/>
      <c r="B424" s="1"/>
      <c r="C424" s="1"/>
      <c r="D424" s="1"/>
      <c r="E424" s="1"/>
      <c r="F424" s="1"/>
      <c r="G424" s="1"/>
      <c r="H424" s="1"/>
      <c r="I424" s="79"/>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9"/>
      <c r="AM424" s="1"/>
      <c r="AN424" s="1"/>
      <c r="AO424" s="1"/>
      <c r="AP424" s="1"/>
      <c r="AQ424" s="1"/>
      <c r="AR424" s="1"/>
      <c r="AS424" s="1"/>
      <c r="AT424" s="1"/>
      <c r="AU424" s="1"/>
      <c r="AV424" s="1"/>
      <c r="AW424" s="1"/>
      <c r="AX424" s="1"/>
      <c r="AY424" s="1"/>
      <c r="AZ424" s="1"/>
      <c r="BA424" s="1"/>
      <c r="BB424" s="1"/>
      <c r="BC424" s="1"/>
    </row>
    <row r="425" spans="1:55" ht="15.75" customHeight="1">
      <c r="A425" s="1"/>
      <c r="B425" s="1"/>
      <c r="C425" s="1"/>
      <c r="D425" s="1"/>
      <c r="E425" s="1"/>
      <c r="F425" s="1"/>
      <c r="G425" s="1"/>
      <c r="H425" s="1"/>
      <c r="I425" s="79"/>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9"/>
      <c r="AM425" s="1"/>
      <c r="AN425" s="1"/>
      <c r="AO425" s="1"/>
      <c r="AP425" s="1"/>
      <c r="AQ425" s="1"/>
      <c r="AR425" s="1"/>
      <c r="AS425" s="1"/>
      <c r="AT425" s="1"/>
      <c r="AU425" s="1"/>
      <c r="AV425" s="1"/>
      <c r="AW425" s="1"/>
      <c r="AX425" s="1"/>
      <c r="AY425" s="1"/>
      <c r="AZ425" s="1"/>
      <c r="BA425" s="1"/>
      <c r="BB425" s="1"/>
      <c r="BC425" s="1"/>
    </row>
    <row r="426" spans="1:55" ht="15.75" customHeight="1">
      <c r="A426" s="1"/>
      <c r="B426" s="1"/>
      <c r="C426" s="1"/>
      <c r="D426" s="1"/>
      <c r="E426" s="1"/>
      <c r="F426" s="1"/>
      <c r="G426" s="1"/>
      <c r="H426" s="1"/>
      <c r="I426" s="79"/>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9"/>
      <c r="AM426" s="1"/>
      <c r="AN426" s="1"/>
      <c r="AO426" s="1"/>
      <c r="AP426" s="1"/>
      <c r="AQ426" s="1"/>
      <c r="AR426" s="1"/>
      <c r="AS426" s="1"/>
      <c r="AT426" s="1"/>
      <c r="AU426" s="1"/>
      <c r="AV426" s="1"/>
      <c r="AW426" s="1"/>
      <c r="AX426" s="1"/>
      <c r="AY426" s="1"/>
      <c r="AZ426" s="1"/>
      <c r="BA426" s="1"/>
      <c r="BB426" s="1"/>
      <c r="BC426" s="1"/>
    </row>
    <row r="427" spans="1:55" ht="15.75" customHeight="1">
      <c r="A427" s="1"/>
      <c r="B427" s="1"/>
      <c r="C427" s="1"/>
      <c r="D427" s="1"/>
      <c r="E427" s="1"/>
      <c r="F427" s="1"/>
      <c r="G427" s="1"/>
      <c r="H427" s="1"/>
      <c r="I427" s="79"/>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9"/>
      <c r="AM427" s="1"/>
      <c r="AN427" s="1"/>
      <c r="AO427" s="1"/>
      <c r="AP427" s="1"/>
      <c r="AQ427" s="1"/>
      <c r="AR427" s="1"/>
      <c r="AS427" s="1"/>
      <c r="AT427" s="1"/>
      <c r="AU427" s="1"/>
      <c r="AV427" s="1"/>
      <c r="AW427" s="1"/>
      <c r="AX427" s="1"/>
      <c r="AY427" s="1"/>
      <c r="AZ427" s="1"/>
      <c r="BA427" s="1"/>
      <c r="BB427" s="1"/>
      <c r="BC427" s="1"/>
    </row>
    <row r="428" spans="1:55" ht="15.75" customHeight="1">
      <c r="A428" s="1"/>
      <c r="B428" s="1"/>
      <c r="C428" s="1"/>
      <c r="D428" s="1"/>
      <c r="E428" s="1"/>
      <c r="F428" s="1"/>
      <c r="G428" s="1"/>
      <c r="H428" s="1"/>
      <c r="I428" s="79"/>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9"/>
      <c r="AM428" s="1"/>
      <c r="AN428" s="1"/>
      <c r="AO428" s="1"/>
      <c r="AP428" s="1"/>
      <c r="AQ428" s="1"/>
      <c r="AR428" s="1"/>
      <c r="AS428" s="1"/>
      <c r="AT428" s="1"/>
      <c r="AU428" s="1"/>
      <c r="AV428" s="1"/>
      <c r="AW428" s="1"/>
      <c r="AX428" s="1"/>
      <c r="AY428" s="1"/>
      <c r="AZ428" s="1"/>
      <c r="BA428" s="1"/>
      <c r="BB428" s="1"/>
      <c r="BC428" s="1"/>
    </row>
    <row r="429" spans="1:55" ht="15.75" customHeight="1">
      <c r="A429" s="1"/>
      <c r="B429" s="1"/>
      <c r="C429" s="1"/>
      <c r="D429" s="1"/>
      <c r="E429" s="1"/>
      <c r="F429" s="1"/>
      <c r="G429" s="1"/>
      <c r="H429" s="1"/>
      <c r="I429" s="79"/>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9"/>
      <c r="AM429" s="1"/>
      <c r="AN429" s="1"/>
      <c r="AO429" s="1"/>
      <c r="AP429" s="1"/>
      <c r="AQ429" s="1"/>
      <c r="AR429" s="1"/>
      <c r="AS429" s="1"/>
      <c r="AT429" s="1"/>
      <c r="AU429" s="1"/>
      <c r="AV429" s="1"/>
      <c r="AW429" s="1"/>
      <c r="AX429" s="1"/>
      <c r="AY429" s="1"/>
      <c r="AZ429" s="1"/>
      <c r="BA429" s="1"/>
      <c r="BB429" s="1"/>
      <c r="BC429" s="1"/>
    </row>
    <row r="430" spans="1:55" ht="15.75" customHeight="1">
      <c r="A430" s="1"/>
      <c r="B430" s="1"/>
      <c r="C430" s="1"/>
      <c r="D430" s="1"/>
      <c r="E430" s="1"/>
      <c r="F430" s="1"/>
      <c r="G430" s="1"/>
      <c r="H430" s="1"/>
      <c r="I430" s="79"/>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9"/>
      <c r="AM430" s="1"/>
      <c r="AN430" s="1"/>
      <c r="AO430" s="1"/>
      <c r="AP430" s="1"/>
      <c r="AQ430" s="1"/>
      <c r="AR430" s="1"/>
      <c r="AS430" s="1"/>
      <c r="AT430" s="1"/>
      <c r="AU430" s="1"/>
      <c r="AV430" s="1"/>
      <c r="AW430" s="1"/>
      <c r="AX430" s="1"/>
      <c r="AY430" s="1"/>
      <c r="AZ430" s="1"/>
      <c r="BA430" s="1"/>
      <c r="BB430" s="1"/>
      <c r="BC430" s="1"/>
    </row>
    <row r="431" spans="1:55" ht="15.75" customHeight="1">
      <c r="A431" s="1"/>
      <c r="B431" s="1"/>
      <c r="C431" s="1"/>
      <c r="D431" s="1"/>
      <c r="E431" s="1"/>
      <c r="F431" s="1"/>
      <c r="G431" s="1"/>
      <c r="H431" s="1"/>
      <c r="I431" s="79"/>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9"/>
      <c r="AM431" s="1"/>
      <c r="AN431" s="1"/>
      <c r="AO431" s="1"/>
      <c r="AP431" s="1"/>
      <c r="AQ431" s="1"/>
      <c r="AR431" s="1"/>
      <c r="AS431" s="1"/>
      <c r="AT431" s="1"/>
      <c r="AU431" s="1"/>
      <c r="AV431" s="1"/>
      <c r="AW431" s="1"/>
      <c r="AX431" s="1"/>
      <c r="AY431" s="1"/>
      <c r="AZ431" s="1"/>
      <c r="BA431" s="1"/>
      <c r="BB431" s="1"/>
      <c r="BC431" s="1"/>
    </row>
    <row r="432" spans="1:55" ht="15.75" customHeight="1">
      <c r="A432" s="1"/>
      <c r="B432" s="1"/>
      <c r="C432" s="1"/>
      <c r="D432" s="1"/>
      <c r="E432" s="1"/>
      <c r="F432" s="1"/>
      <c r="G432" s="1"/>
      <c r="H432" s="1"/>
      <c r="I432" s="79"/>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9"/>
      <c r="AM432" s="1"/>
      <c r="AN432" s="1"/>
      <c r="AO432" s="1"/>
      <c r="AP432" s="1"/>
      <c r="AQ432" s="1"/>
      <c r="AR432" s="1"/>
      <c r="AS432" s="1"/>
      <c r="AT432" s="1"/>
      <c r="AU432" s="1"/>
      <c r="AV432" s="1"/>
      <c r="AW432" s="1"/>
      <c r="AX432" s="1"/>
      <c r="AY432" s="1"/>
      <c r="AZ432" s="1"/>
      <c r="BA432" s="1"/>
      <c r="BB432" s="1"/>
      <c r="BC432" s="1"/>
    </row>
    <row r="433" spans="1:55" ht="15.75" customHeight="1">
      <c r="A433" s="1"/>
      <c r="B433" s="1"/>
      <c r="C433" s="1"/>
      <c r="D433" s="1"/>
      <c r="E433" s="1"/>
      <c r="F433" s="1"/>
      <c r="G433" s="1"/>
      <c r="H433" s="1"/>
      <c r="I433" s="79"/>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9"/>
      <c r="AM433" s="1"/>
      <c r="AN433" s="1"/>
      <c r="AO433" s="1"/>
      <c r="AP433" s="1"/>
      <c r="AQ433" s="1"/>
      <c r="AR433" s="1"/>
      <c r="AS433" s="1"/>
      <c r="AT433" s="1"/>
      <c r="AU433" s="1"/>
      <c r="AV433" s="1"/>
      <c r="AW433" s="1"/>
      <c r="AX433" s="1"/>
      <c r="AY433" s="1"/>
      <c r="AZ433" s="1"/>
      <c r="BA433" s="1"/>
      <c r="BB433" s="1"/>
      <c r="BC433" s="1"/>
    </row>
    <row r="434" spans="1:55" ht="15.75" customHeight="1">
      <c r="A434" s="1"/>
      <c r="B434" s="1"/>
      <c r="C434" s="1"/>
      <c r="D434" s="1"/>
      <c r="E434" s="1"/>
      <c r="F434" s="1"/>
      <c r="G434" s="1"/>
      <c r="H434" s="1"/>
      <c r="I434" s="79"/>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9"/>
      <c r="AM434" s="1"/>
      <c r="AN434" s="1"/>
      <c r="AO434" s="1"/>
      <c r="AP434" s="1"/>
      <c r="AQ434" s="1"/>
      <c r="AR434" s="1"/>
      <c r="AS434" s="1"/>
      <c r="AT434" s="1"/>
      <c r="AU434" s="1"/>
      <c r="AV434" s="1"/>
      <c r="AW434" s="1"/>
      <c r="AX434" s="1"/>
      <c r="AY434" s="1"/>
      <c r="AZ434" s="1"/>
      <c r="BA434" s="1"/>
      <c r="BB434" s="1"/>
      <c r="BC434" s="1"/>
    </row>
    <row r="435" spans="1:55" ht="15.75" customHeight="1">
      <c r="A435" s="1"/>
      <c r="B435" s="1"/>
      <c r="C435" s="1"/>
      <c r="D435" s="1"/>
      <c r="E435" s="1"/>
      <c r="F435" s="1"/>
      <c r="G435" s="1"/>
      <c r="H435" s="1"/>
      <c r="I435" s="79"/>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9"/>
      <c r="AM435" s="1"/>
      <c r="AN435" s="1"/>
      <c r="AO435" s="1"/>
      <c r="AP435" s="1"/>
      <c r="AQ435" s="1"/>
      <c r="AR435" s="1"/>
      <c r="AS435" s="1"/>
      <c r="AT435" s="1"/>
      <c r="AU435" s="1"/>
      <c r="AV435" s="1"/>
      <c r="AW435" s="1"/>
      <c r="AX435" s="1"/>
      <c r="AY435" s="1"/>
      <c r="AZ435" s="1"/>
      <c r="BA435" s="1"/>
      <c r="BB435" s="1"/>
      <c r="BC435" s="1"/>
    </row>
    <row r="436" spans="1:55" ht="15.75" customHeight="1">
      <c r="A436" s="1"/>
      <c r="B436" s="1"/>
      <c r="C436" s="1"/>
      <c r="D436" s="1"/>
      <c r="E436" s="1"/>
      <c r="F436" s="1"/>
      <c r="G436" s="1"/>
      <c r="H436" s="1"/>
      <c r="I436" s="79"/>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9"/>
      <c r="AM436" s="1"/>
      <c r="AN436" s="1"/>
      <c r="AO436" s="1"/>
      <c r="AP436" s="1"/>
      <c r="AQ436" s="1"/>
      <c r="AR436" s="1"/>
      <c r="AS436" s="1"/>
      <c r="AT436" s="1"/>
      <c r="AU436" s="1"/>
      <c r="AV436" s="1"/>
      <c r="AW436" s="1"/>
      <c r="AX436" s="1"/>
      <c r="AY436" s="1"/>
      <c r="AZ436" s="1"/>
      <c r="BA436" s="1"/>
      <c r="BB436" s="1"/>
      <c r="BC436" s="1"/>
    </row>
    <row r="437" spans="1:55" ht="15.75" customHeight="1">
      <c r="A437" s="1"/>
      <c r="B437" s="1"/>
      <c r="C437" s="1"/>
      <c r="D437" s="1"/>
      <c r="E437" s="1"/>
      <c r="F437" s="1"/>
      <c r="G437" s="1"/>
      <c r="H437" s="1"/>
      <c r="I437" s="79"/>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9"/>
      <c r="AM437" s="1"/>
      <c r="AN437" s="1"/>
      <c r="AO437" s="1"/>
      <c r="AP437" s="1"/>
      <c r="AQ437" s="1"/>
      <c r="AR437" s="1"/>
      <c r="AS437" s="1"/>
      <c r="AT437" s="1"/>
      <c r="AU437" s="1"/>
      <c r="AV437" s="1"/>
      <c r="AW437" s="1"/>
      <c r="AX437" s="1"/>
      <c r="AY437" s="1"/>
      <c r="AZ437" s="1"/>
      <c r="BA437" s="1"/>
      <c r="BB437" s="1"/>
      <c r="BC437" s="1"/>
    </row>
    <row r="438" spans="1:55" ht="15.75" customHeight="1">
      <c r="A438" s="1"/>
      <c r="B438" s="1"/>
      <c r="C438" s="1"/>
      <c r="D438" s="1"/>
      <c r="E438" s="1"/>
      <c r="F438" s="1"/>
      <c r="G438" s="1"/>
      <c r="H438" s="1"/>
      <c r="I438" s="79"/>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9"/>
      <c r="AM438" s="1"/>
      <c r="AN438" s="1"/>
      <c r="AO438" s="1"/>
      <c r="AP438" s="1"/>
      <c r="AQ438" s="1"/>
      <c r="AR438" s="1"/>
      <c r="AS438" s="1"/>
      <c r="AT438" s="1"/>
      <c r="AU438" s="1"/>
      <c r="AV438" s="1"/>
      <c r="AW438" s="1"/>
      <c r="AX438" s="1"/>
      <c r="AY438" s="1"/>
      <c r="AZ438" s="1"/>
      <c r="BA438" s="1"/>
      <c r="BB438" s="1"/>
      <c r="BC438" s="1"/>
    </row>
    <row r="439" spans="1:55" ht="15.75" customHeight="1">
      <c r="A439" s="1"/>
      <c r="B439" s="1"/>
      <c r="C439" s="1"/>
      <c r="D439" s="1"/>
      <c r="E439" s="1"/>
      <c r="F439" s="1"/>
      <c r="G439" s="1"/>
      <c r="H439" s="1"/>
      <c r="I439" s="79"/>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9"/>
      <c r="AM439" s="1"/>
      <c r="AN439" s="1"/>
      <c r="AO439" s="1"/>
      <c r="AP439" s="1"/>
      <c r="AQ439" s="1"/>
      <c r="AR439" s="1"/>
      <c r="AS439" s="1"/>
      <c r="AT439" s="1"/>
      <c r="AU439" s="1"/>
      <c r="AV439" s="1"/>
      <c r="AW439" s="1"/>
      <c r="AX439" s="1"/>
      <c r="AY439" s="1"/>
      <c r="AZ439" s="1"/>
      <c r="BA439" s="1"/>
      <c r="BB439" s="1"/>
      <c r="BC439" s="1"/>
    </row>
    <row r="440" spans="1:55" ht="15.75" customHeight="1">
      <c r="A440" s="1"/>
      <c r="B440" s="1"/>
      <c r="C440" s="1"/>
      <c r="D440" s="1"/>
      <c r="E440" s="1"/>
      <c r="F440" s="1"/>
      <c r="G440" s="1"/>
      <c r="H440" s="1"/>
      <c r="I440" s="79"/>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9"/>
      <c r="AM440" s="1"/>
      <c r="AN440" s="1"/>
      <c r="AO440" s="1"/>
      <c r="AP440" s="1"/>
      <c r="AQ440" s="1"/>
      <c r="AR440" s="1"/>
      <c r="AS440" s="1"/>
      <c r="AT440" s="1"/>
      <c r="AU440" s="1"/>
      <c r="AV440" s="1"/>
      <c r="AW440" s="1"/>
      <c r="AX440" s="1"/>
      <c r="AY440" s="1"/>
      <c r="AZ440" s="1"/>
      <c r="BA440" s="1"/>
      <c r="BB440" s="1"/>
      <c r="BC440" s="1"/>
    </row>
    <row r="441" spans="1:55" ht="15.75" customHeight="1">
      <c r="A441" s="1"/>
      <c r="B441" s="1"/>
      <c r="C441" s="1"/>
      <c r="D441" s="1"/>
      <c r="E441" s="1"/>
      <c r="F441" s="1"/>
      <c r="G441" s="1"/>
      <c r="H441" s="1"/>
      <c r="I441" s="79"/>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9"/>
      <c r="AM441" s="1"/>
      <c r="AN441" s="1"/>
      <c r="AO441" s="1"/>
      <c r="AP441" s="1"/>
      <c r="AQ441" s="1"/>
      <c r="AR441" s="1"/>
      <c r="AS441" s="1"/>
      <c r="AT441" s="1"/>
      <c r="AU441" s="1"/>
      <c r="AV441" s="1"/>
      <c r="AW441" s="1"/>
      <c r="AX441" s="1"/>
      <c r="AY441" s="1"/>
      <c r="AZ441" s="1"/>
      <c r="BA441" s="1"/>
      <c r="BB441" s="1"/>
      <c r="BC441" s="1"/>
    </row>
    <row r="442" spans="1:55" ht="15.75" customHeight="1">
      <c r="A442" s="1"/>
      <c r="B442" s="1"/>
      <c r="C442" s="1"/>
      <c r="D442" s="1"/>
      <c r="E442" s="1"/>
      <c r="F442" s="1"/>
      <c r="G442" s="1"/>
      <c r="H442" s="1"/>
      <c r="I442" s="79"/>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9"/>
      <c r="AM442" s="1"/>
      <c r="AN442" s="1"/>
      <c r="AO442" s="1"/>
      <c r="AP442" s="1"/>
      <c r="AQ442" s="1"/>
      <c r="AR442" s="1"/>
      <c r="AS442" s="1"/>
      <c r="AT442" s="1"/>
      <c r="AU442" s="1"/>
      <c r="AV442" s="1"/>
      <c r="AW442" s="1"/>
      <c r="AX442" s="1"/>
      <c r="AY442" s="1"/>
      <c r="AZ442" s="1"/>
      <c r="BA442" s="1"/>
      <c r="BB442" s="1"/>
      <c r="BC442" s="1"/>
    </row>
    <row r="443" spans="1:55" ht="15.75" customHeight="1">
      <c r="A443" s="1"/>
      <c r="B443" s="1"/>
      <c r="C443" s="1"/>
      <c r="D443" s="1"/>
      <c r="E443" s="1"/>
      <c r="F443" s="1"/>
      <c r="G443" s="1"/>
      <c r="H443" s="1"/>
      <c r="I443" s="79"/>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9"/>
      <c r="AM443" s="1"/>
      <c r="AN443" s="1"/>
      <c r="AO443" s="1"/>
      <c r="AP443" s="1"/>
      <c r="AQ443" s="1"/>
      <c r="AR443" s="1"/>
      <c r="AS443" s="1"/>
      <c r="AT443" s="1"/>
      <c r="AU443" s="1"/>
      <c r="AV443" s="1"/>
      <c r="AW443" s="1"/>
      <c r="AX443" s="1"/>
      <c r="AY443" s="1"/>
      <c r="AZ443" s="1"/>
      <c r="BA443" s="1"/>
      <c r="BB443" s="1"/>
      <c r="BC443" s="1"/>
    </row>
    <row r="444" spans="1:55" ht="15.75" customHeight="1">
      <c r="A444" s="1"/>
      <c r="B444" s="1"/>
      <c r="C444" s="1"/>
      <c r="D444" s="1"/>
      <c r="E444" s="1"/>
      <c r="F444" s="1"/>
      <c r="G444" s="1"/>
      <c r="H444" s="1"/>
      <c r="I444" s="79"/>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9"/>
      <c r="AM444" s="1"/>
      <c r="AN444" s="1"/>
      <c r="AO444" s="1"/>
      <c r="AP444" s="1"/>
      <c r="AQ444" s="1"/>
      <c r="AR444" s="1"/>
      <c r="AS444" s="1"/>
      <c r="AT444" s="1"/>
      <c r="AU444" s="1"/>
      <c r="AV444" s="1"/>
      <c r="AW444" s="1"/>
      <c r="AX444" s="1"/>
      <c r="AY444" s="1"/>
      <c r="AZ444" s="1"/>
      <c r="BA444" s="1"/>
      <c r="BB444" s="1"/>
      <c r="BC444" s="1"/>
    </row>
    <row r="445" spans="1:55" ht="15.75" customHeight="1">
      <c r="A445" s="1"/>
      <c r="B445" s="1"/>
      <c r="C445" s="1"/>
      <c r="D445" s="1"/>
      <c r="E445" s="1"/>
      <c r="F445" s="1"/>
      <c r="G445" s="1"/>
      <c r="H445" s="1"/>
      <c r="I445" s="79"/>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9"/>
      <c r="AM445" s="1"/>
      <c r="AN445" s="1"/>
      <c r="AO445" s="1"/>
      <c r="AP445" s="1"/>
      <c r="AQ445" s="1"/>
      <c r="AR445" s="1"/>
      <c r="AS445" s="1"/>
      <c r="AT445" s="1"/>
      <c r="AU445" s="1"/>
      <c r="AV445" s="1"/>
      <c r="AW445" s="1"/>
      <c r="AX445" s="1"/>
      <c r="AY445" s="1"/>
      <c r="AZ445" s="1"/>
      <c r="BA445" s="1"/>
      <c r="BB445" s="1"/>
      <c r="BC445" s="1"/>
    </row>
    <row r="446" spans="1:55" ht="15.75" customHeight="1">
      <c r="A446" s="1"/>
      <c r="B446" s="1"/>
      <c r="C446" s="1"/>
      <c r="D446" s="1"/>
      <c r="E446" s="1"/>
      <c r="F446" s="1"/>
      <c r="G446" s="1"/>
      <c r="H446" s="1"/>
      <c r="I446" s="79"/>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9"/>
      <c r="AM446" s="1"/>
      <c r="AN446" s="1"/>
      <c r="AO446" s="1"/>
      <c r="AP446" s="1"/>
      <c r="AQ446" s="1"/>
      <c r="AR446" s="1"/>
      <c r="AS446" s="1"/>
      <c r="AT446" s="1"/>
      <c r="AU446" s="1"/>
      <c r="AV446" s="1"/>
      <c r="AW446" s="1"/>
      <c r="AX446" s="1"/>
      <c r="AY446" s="1"/>
      <c r="AZ446" s="1"/>
      <c r="BA446" s="1"/>
      <c r="BB446" s="1"/>
      <c r="BC446" s="1"/>
    </row>
    <row r="447" spans="1:55" ht="15.75" customHeight="1">
      <c r="A447" s="1"/>
      <c r="B447" s="1"/>
      <c r="C447" s="1"/>
      <c r="D447" s="1"/>
      <c r="E447" s="1"/>
      <c r="F447" s="1"/>
      <c r="G447" s="1"/>
      <c r="H447" s="1"/>
      <c r="I447" s="79"/>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9"/>
      <c r="AM447" s="1"/>
      <c r="AN447" s="1"/>
      <c r="AO447" s="1"/>
      <c r="AP447" s="1"/>
      <c r="AQ447" s="1"/>
      <c r="AR447" s="1"/>
      <c r="AS447" s="1"/>
      <c r="AT447" s="1"/>
      <c r="AU447" s="1"/>
      <c r="AV447" s="1"/>
      <c r="AW447" s="1"/>
      <c r="AX447" s="1"/>
      <c r="AY447" s="1"/>
      <c r="AZ447" s="1"/>
      <c r="BA447" s="1"/>
      <c r="BB447" s="1"/>
      <c r="BC447" s="1"/>
    </row>
    <row r="448" spans="1:55" ht="15.75" customHeight="1">
      <c r="A448" s="1"/>
      <c r="B448" s="1"/>
      <c r="C448" s="1"/>
      <c r="D448" s="1"/>
      <c r="E448" s="1"/>
      <c r="F448" s="1"/>
      <c r="G448" s="1"/>
      <c r="H448" s="1"/>
      <c r="I448" s="79"/>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9"/>
      <c r="AM448" s="1"/>
      <c r="AN448" s="1"/>
      <c r="AO448" s="1"/>
      <c r="AP448" s="1"/>
      <c r="AQ448" s="1"/>
      <c r="AR448" s="1"/>
      <c r="AS448" s="1"/>
      <c r="AT448" s="1"/>
      <c r="AU448" s="1"/>
      <c r="AV448" s="1"/>
      <c r="AW448" s="1"/>
      <c r="AX448" s="1"/>
      <c r="AY448" s="1"/>
      <c r="AZ448" s="1"/>
      <c r="BA448" s="1"/>
      <c r="BB448" s="1"/>
      <c r="BC448" s="1"/>
    </row>
    <row r="449" spans="1:55" ht="15.75" customHeight="1">
      <c r="A449" s="1"/>
      <c r="B449" s="1"/>
      <c r="C449" s="1"/>
      <c r="D449" s="1"/>
      <c r="E449" s="1"/>
      <c r="F449" s="1"/>
      <c r="G449" s="1"/>
      <c r="H449" s="1"/>
      <c r="I449" s="79"/>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9"/>
      <c r="AM449" s="1"/>
      <c r="AN449" s="1"/>
      <c r="AO449" s="1"/>
      <c r="AP449" s="1"/>
      <c r="AQ449" s="1"/>
      <c r="AR449" s="1"/>
      <c r="AS449" s="1"/>
      <c r="AT449" s="1"/>
      <c r="AU449" s="1"/>
      <c r="AV449" s="1"/>
      <c r="AW449" s="1"/>
      <c r="AX449" s="1"/>
      <c r="AY449" s="1"/>
      <c r="AZ449" s="1"/>
      <c r="BA449" s="1"/>
      <c r="BB449" s="1"/>
      <c r="BC449" s="1"/>
    </row>
    <row r="450" spans="1:55" ht="15.75" customHeight="1">
      <c r="A450" s="1"/>
      <c r="B450" s="1"/>
      <c r="C450" s="1"/>
      <c r="D450" s="1"/>
      <c r="E450" s="1"/>
      <c r="F450" s="1"/>
      <c r="G450" s="1"/>
      <c r="H450" s="1"/>
      <c r="I450" s="79"/>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9"/>
      <c r="AM450" s="1"/>
      <c r="AN450" s="1"/>
      <c r="AO450" s="1"/>
      <c r="AP450" s="1"/>
      <c r="AQ450" s="1"/>
      <c r="AR450" s="1"/>
      <c r="AS450" s="1"/>
      <c r="AT450" s="1"/>
      <c r="AU450" s="1"/>
      <c r="AV450" s="1"/>
      <c r="AW450" s="1"/>
      <c r="AX450" s="1"/>
      <c r="AY450" s="1"/>
      <c r="AZ450" s="1"/>
      <c r="BA450" s="1"/>
      <c r="BB450" s="1"/>
      <c r="BC450" s="1"/>
    </row>
    <row r="451" spans="1:55" ht="15.75" customHeight="1">
      <c r="A451" s="1"/>
      <c r="B451" s="1"/>
      <c r="C451" s="1"/>
      <c r="D451" s="1"/>
      <c r="E451" s="1"/>
      <c r="F451" s="1"/>
      <c r="G451" s="1"/>
      <c r="H451" s="1"/>
      <c r="I451" s="79"/>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9"/>
      <c r="AM451" s="1"/>
      <c r="AN451" s="1"/>
      <c r="AO451" s="1"/>
      <c r="AP451" s="1"/>
      <c r="AQ451" s="1"/>
      <c r="AR451" s="1"/>
      <c r="AS451" s="1"/>
      <c r="AT451" s="1"/>
      <c r="AU451" s="1"/>
      <c r="AV451" s="1"/>
      <c r="AW451" s="1"/>
      <c r="AX451" s="1"/>
      <c r="AY451" s="1"/>
      <c r="AZ451" s="1"/>
      <c r="BA451" s="1"/>
      <c r="BB451" s="1"/>
      <c r="BC451" s="1"/>
    </row>
    <row r="452" spans="1:55" ht="15.75" customHeight="1">
      <c r="A452" s="1"/>
      <c r="B452" s="1"/>
      <c r="C452" s="1"/>
      <c r="D452" s="1"/>
      <c r="E452" s="1"/>
      <c r="F452" s="1"/>
      <c r="G452" s="1"/>
      <c r="H452" s="1"/>
      <c r="I452" s="79"/>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9"/>
      <c r="AM452" s="1"/>
      <c r="AN452" s="1"/>
      <c r="AO452" s="1"/>
      <c r="AP452" s="1"/>
      <c r="AQ452" s="1"/>
      <c r="AR452" s="1"/>
      <c r="AS452" s="1"/>
      <c r="AT452" s="1"/>
      <c r="AU452" s="1"/>
      <c r="AV452" s="1"/>
      <c r="AW452" s="1"/>
      <c r="AX452" s="1"/>
      <c r="AY452" s="1"/>
      <c r="AZ452" s="1"/>
      <c r="BA452" s="1"/>
      <c r="BB452" s="1"/>
      <c r="BC452" s="1"/>
    </row>
    <row r="453" spans="1:55" ht="15.75" customHeight="1">
      <c r="A453" s="1"/>
      <c r="B453" s="1"/>
      <c r="C453" s="1"/>
      <c r="D453" s="1"/>
      <c r="E453" s="1"/>
      <c r="F453" s="1"/>
      <c r="G453" s="1"/>
      <c r="H453" s="1"/>
      <c r="I453" s="79"/>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9"/>
      <c r="AM453" s="1"/>
      <c r="AN453" s="1"/>
      <c r="AO453" s="1"/>
      <c r="AP453" s="1"/>
      <c r="AQ453" s="1"/>
      <c r="AR453" s="1"/>
      <c r="AS453" s="1"/>
      <c r="AT453" s="1"/>
      <c r="AU453" s="1"/>
      <c r="AV453" s="1"/>
      <c r="AW453" s="1"/>
      <c r="AX453" s="1"/>
      <c r="AY453" s="1"/>
      <c r="AZ453" s="1"/>
      <c r="BA453" s="1"/>
      <c r="BB453" s="1"/>
      <c r="BC453" s="1"/>
    </row>
    <row r="454" spans="1:55" ht="15.75" customHeight="1">
      <c r="A454" s="1"/>
      <c r="B454" s="1"/>
      <c r="C454" s="1"/>
      <c r="D454" s="1"/>
      <c r="E454" s="1"/>
      <c r="F454" s="1"/>
      <c r="G454" s="1"/>
      <c r="H454" s="1"/>
      <c r="I454" s="79"/>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9"/>
      <c r="AM454" s="1"/>
      <c r="AN454" s="1"/>
      <c r="AO454" s="1"/>
      <c r="AP454" s="1"/>
      <c r="AQ454" s="1"/>
      <c r="AR454" s="1"/>
      <c r="AS454" s="1"/>
      <c r="AT454" s="1"/>
      <c r="AU454" s="1"/>
      <c r="AV454" s="1"/>
      <c r="AW454" s="1"/>
      <c r="AX454" s="1"/>
      <c r="AY454" s="1"/>
      <c r="AZ454" s="1"/>
      <c r="BA454" s="1"/>
      <c r="BB454" s="1"/>
      <c r="BC454" s="1"/>
    </row>
    <row r="455" spans="1:55" ht="15.75" customHeight="1">
      <c r="A455" s="1"/>
      <c r="B455" s="1"/>
      <c r="C455" s="1"/>
      <c r="D455" s="1"/>
      <c r="E455" s="1"/>
      <c r="F455" s="1"/>
      <c r="G455" s="1"/>
      <c r="H455" s="1"/>
      <c r="I455" s="79"/>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9"/>
      <c r="AM455" s="1"/>
      <c r="AN455" s="1"/>
      <c r="AO455" s="1"/>
      <c r="AP455" s="1"/>
      <c r="AQ455" s="1"/>
      <c r="AR455" s="1"/>
      <c r="AS455" s="1"/>
      <c r="AT455" s="1"/>
      <c r="AU455" s="1"/>
      <c r="AV455" s="1"/>
      <c r="AW455" s="1"/>
      <c r="AX455" s="1"/>
      <c r="AY455" s="1"/>
      <c r="AZ455" s="1"/>
      <c r="BA455" s="1"/>
      <c r="BB455" s="1"/>
      <c r="BC455" s="1"/>
    </row>
    <row r="456" spans="1:55" ht="15.75" customHeight="1">
      <c r="A456" s="1"/>
      <c r="B456" s="1"/>
      <c r="C456" s="1"/>
      <c r="D456" s="1"/>
      <c r="E456" s="1"/>
      <c r="F456" s="1"/>
      <c r="G456" s="1"/>
      <c r="H456" s="1"/>
      <c r="I456" s="79"/>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9"/>
      <c r="AM456" s="1"/>
      <c r="AN456" s="1"/>
      <c r="AO456" s="1"/>
      <c r="AP456" s="1"/>
      <c r="AQ456" s="1"/>
      <c r="AR456" s="1"/>
      <c r="AS456" s="1"/>
      <c r="AT456" s="1"/>
      <c r="AU456" s="1"/>
      <c r="AV456" s="1"/>
      <c r="AW456" s="1"/>
      <c r="AX456" s="1"/>
      <c r="AY456" s="1"/>
      <c r="AZ456" s="1"/>
      <c r="BA456" s="1"/>
      <c r="BB456" s="1"/>
      <c r="BC456" s="1"/>
    </row>
    <row r="457" spans="1:55" ht="15.75" customHeight="1">
      <c r="A457" s="1"/>
      <c r="B457" s="1"/>
      <c r="C457" s="1"/>
      <c r="D457" s="1"/>
      <c r="E457" s="1"/>
      <c r="F457" s="1"/>
      <c r="G457" s="1"/>
      <c r="H457" s="1"/>
      <c r="I457" s="79"/>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9"/>
      <c r="AM457" s="1"/>
      <c r="AN457" s="1"/>
      <c r="AO457" s="1"/>
      <c r="AP457" s="1"/>
      <c r="AQ457" s="1"/>
      <c r="AR457" s="1"/>
      <c r="AS457" s="1"/>
      <c r="AT457" s="1"/>
      <c r="AU457" s="1"/>
      <c r="AV457" s="1"/>
      <c r="AW457" s="1"/>
      <c r="AX457" s="1"/>
      <c r="AY457" s="1"/>
      <c r="AZ457" s="1"/>
      <c r="BA457" s="1"/>
      <c r="BB457" s="1"/>
      <c r="BC457" s="1"/>
    </row>
    <row r="458" spans="1:55" ht="15.75" customHeight="1">
      <c r="A458" s="1"/>
      <c r="B458" s="1"/>
      <c r="C458" s="1"/>
      <c r="D458" s="1"/>
      <c r="E458" s="1"/>
      <c r="F458" s="1"/>
      <c r="G458" s="1"/>
      <c r="H458" s="1"/>
      <c r="I458" s="79"/>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9"/>
      <c r="AM458" s="1"/>
      <c r="AN458" s="1"/>
      <c r="AO458" s="1"/>
      <c r="AP458" s="1"/>
      <c r="AQ458" s="1"/>
      <c r="AR458" s="1"/>
      <c r="AS458" s="1"/>
      <c r="AT458" s="1"/>
      <c r="AU458" s="1"/>
      <c r="AV458" s="1"/>
      <c r="AW458" s="1"/>
      <c r="AX458" s="1"/>
      <c r="AY458" s="1"/>
      <c r="AZ458" s="1"/>
      <c r="BA458" s="1"/>
      <c r="BB458" s="1"/>
      <c r="BC458" s="1"/>
    </row>
    <row r="459" spans="1:55" ht="15.75" customHeight="1">
      <c r="A459" s="1"/>
      <c r="B459" s="1"/>
      <c r="C459" s="1"/>
      <c r="D459" s="1"/>
      <c r="E459" s="1"/>
      <c r="F459" s="1"/>
      <c r="G459" s="1"/>
      <c r="H459" s="1"/>
      <c r="I459" s="79"/>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9"/>
      <c r="AM459" s="1"/>
      <c r="AN459" s="1"/>
      <c r="AO459" s="1"/>
      <c r="AP459" s="1"/>
      <c r="AQ459" s="1"/>
      <c r="AR459" s="1"/>
      <c r="AS459" s="1"/>
      <c r="AT459" s="1"/>
      <c r="AU459" s="1"/>
      <c r="AV459" s="1"/>
      <c r="AW459" s="1"/>
      <c r="AX459" s="1"/>
      <c r="AY459" s="1"/>
      <c r="AZ459" s="1"/>
      <c r="BA459" s="1"/>
      <c r="BB459" s="1"/>
      <c r="BC459" s="1"/>
    </row>
    <row r="460" spans="1:55" ht="15.75" customHeight="1">
      <c r="A460" s="1"/>
      <c r="B460" s="1"/>
      <c r="C460" s="1"/>
      <c r="D460" s="1"/>
      <c r="E460" s="1"/>
      <c r="F460" s="1"/>
      <c r="G460" s="1"/>
      <c r="H460" s="1"/>
      <c r="I460" s="79"/>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9"/>
      <c r="AM460" s="1"/>
      <c r="AN460" s="1"/>
      <c r="AO460" s="1"/>
      <c r="AP460" s="1"/>
      <c r="AQ460" s="1"/>
      <c r="AR460" s="1"/>
      <c r="AS460" s="1"/>
      <c r="AT460" s="1"/>
      <c r="AU460" s="1"/>
      <c r="AV460" s="1"/>
      <c r="AW460" s="1"/>
      <c r="AX460" s="1"/>
      <c r="AY460" s="1"/>
      <c r="AZ460" s="1"/>
      <c r="BA460" s="1"/>
      <c r="BB460" s="1"/>
      <c r="BC460" s="1"/>
    </row>
    <row r="461" spans="1:55" ht="15.75" customHeight="1">
      <c r="A461" s="1"/>
      <c r="B461" s="1"/>
      <c r="C461" s="1"/>
      <c r="D461" s="1"/>
      <c r="E461" s="1"/>
      <c r="F461" s="1"/>
      <c r="G461" s="1"/>
      <c r="H461" s="1"/>
      <c r="I461" s="79"/>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9"/>
      <c r="AM461" s="1"/>
      <c r="AN461" s="1"/>
      <c r="AO461" s="1"/>
      <c r="AP461" s="1"/>
      <c r="AQ461" s="1"/>
      <c r="AR461" s="1"/>
      <c r="AS461" s="1"/>
      <c r="AT461" s="1"/>
      <c r="AU461" s="1"/>
      <c r="AV461" s="1"/>
      <c r="AW461" s="1"/>
      <c r="AX461" s="1"/>
      <c r="AY461" s="1"/>
      <c r="AZ461" s="1"/>
      <c r="BA461" s="1"/>
      <c r="BB461" s="1"/>
      <c r="BC461" s="1"/>
    </row>
    <row r="462" spans="1:55" ht="15.75" customHeight="1">
      <c r="A462" s="1"/>
      <c r="B462" s="1"/>
      <c r="C462" s="1"/>
      <c r="D462" s="1"/>
      <c r="E462" s="1"/>
      <c r="F462" s="1"/>
      <c r="G462" s="1"/>
      <c r="H462" s="1"/>
      <c r="I462" s="79"/>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9"/>
      <c r="AM462" s="1"/>
      <c r="AN462" s="1"/>
      <c r="AO462" s="1"/>
      <c r="AP462" s="1"/>
      <c r="AQ462" s="1"/>
      <c r="AR462" s="1"/>
      <c r="AS462" s="1"/>
      <c r="AT462" s="1"/>
      <c r="AU462" s="1"/>
      <c r="AV462" s="1"/>
      <c r="AW462" s="1"/>
      <c r="AX462" s="1"/>
      <c r="AY462" s="1"/>
      <c r="AZ462" s="1"/>
      <c r="BA462" s="1"/>
      <c r="BB462" s="1"/>
      <c r="BC462" s="1"/>
    </row>
    <row r="463" spans="1:55" ht="15.75" customHeight="1">
      <c r="A463" s="1"/>
      <c r="B463" s="1"/>
      <c r="C463" s="1"/>
      <c r="D463" s="1"/>
      <c r="E463" s="1"/>
      <c r="F463" s="1"/>
      <c r="G463" s="1"/>
      <c r="H463" s="1"/>
      <c r="I463" s="79"/>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9"/>
      <c r="AM463" s="1"/>
      <c r="AN463" s="1"/>
      <c r="AO463" s="1"/>
      <c r="AP463" s="1"/>
      <c r="AQ463" s="1"/>
      <c r="AR463" s="1"/>
      <c r="AS463" s="1"/>
      <c r="AT463" s="1"/>
      <c r="AU463" s="1"/>
      <c r="AV463" s="1"/>
      <c r="AW463" s="1"/>
      <c r="AX463" s="1"/>
      <c r="AY463" s="1"/>
      <c r="AZ463" s="1"/>
      <c r="BA463" s="1"/>
      <c r="BB463" s="1"/>
      <c r="BC463" s="1"/>
    </row>
    <row r="464" spans="1:55" ht="15.75" customHeight="1">
      <c r="A464" s="1"/>
      <c r="B464" s="1"/>
      <c r="C464" s="1"/>
      <c r="D464" s="1"/>
      <c r="E464" s="1"/>
      <c r="F464" s="1"/>
      <c r="G464" s="1"/>
      <c r="H464" s="1"/>
      <c r="I464" s="79"/>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9"/>
      <c r="AM464" s="1"/>
      <c r="AN464" s="1"/>
      <c r="AO464" s="1"/>
      <c r="AP464" s="1"/>
      <c r="AQ464" s="1"/>
      <c r="AR464" s="1"/>
      <c r="AS464" s="1"/>
      <c r="AT464" s="1"/>
      <c r="AU464" s="1"/>
      <c r="AV464" s="1"/>
      <c r="AW464" s="1"/>
      <c r="AX464" s="1"/>
      <c r="AY464" s="1"/>
      <c r="AZ464" s="1"/>
      <c r="BA464" s="1"/>
      <c r="BB464" s="1"/>
      <c r="BC464" s="1"/>
    </row>
    <row r="465" spans="1:55" ht="15.75" customHeight="1">
      <c r="A465" s="1"/>
      <c r="B465" s="1"/>
      <c r="C465" s="1"/>
      <c r="D465" s="1"/>
      <c r="E465" s="1"/>
      <c r="F465" s="1"/>
      <c r="G465" s="1"/>
      <c r="H465" s="1"/>
      <c r="I465" s="79"/>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9"/>
      <c r="AM465" s="1"/>
      <c r="AN465" s="1"/>
      <c r="AO465" s="1"/>
      <c r="AP465" s="1"/>
      <c r="AQ465" s="1"/>
      <c r="AR465" s="1"/>
      <c r="AS465" s="1"/>
      <c r="AT465" s="1"/>
      <c r="AU465" s="1"/>
      <c r="AV465" s="1"/>
      <c r="AW465" s="1"/>
      <c r="AX465" s="1"/>
      <c r="AY465" s="1"/>
      <c r="AZ465" s="1"/>
      <c r="BA465" s="1"/>
      <c r="BB465" s="1"/>
      <c r="BC465" s="1"/>
    </row>
    <row r="466" spans="1:55" ht="15.75" customHeight="1">
      <c r="A466" s="1"/>
      <c r="B466" s="1"/>
      <c r="C466" s="1"/>
      <c r="D466" s="1"/>
      <c r="E466" s="1"/>
      <c r="F466" s="1"/>
      <c r="G466" s="1"/>
      <c r="H466" s="1"/>
      <c r="I466" s="79"/>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9"/>
      <c r="AM466" s="1"/>
      <c r="AN466" s="1"/>
      <c r="AO466" s="1"/>
      <c r="AP466" s="1"/>
      <c r="AQ466" s="1"/>
      <c r="AR466" s="1"/>
      <c r="AS466" s="1"/>
      <c r="AT466" s="1"/>
      <c r="AU466" s="1"/>
      <c r="AV466" s="1"/>
      <c r="AW466" s="1"/>
      <c r="AX466" s="1"/>
      <c r="AY466" s="1"/>
      <c r="AZ466" s="1"/>
      <c r="BA466" s="1"/>
      <c r="BB466" s="1"/>
      <c r="BC466" s="1"/>
    </row>
    <row r="467" spans="1:55" ht="15.75" customHeight="1">
      <c r="A467" s="1"/>
      <c r="B467" s="1"/>
      <c r="C467" s="1"/>
      <c r="D467" s="1"/>
      <c r="E467" s="1"/>
      <c r="F467" s="1"/>
      <c r="G467" s="1"/>
      <c r="H467" s="1"/>
      <c r="I467" s="79"/>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9"/>
      <c r="AM467" s="1"/>
      <c r="AN467" s="1"/>
      <c r="AO467" s="1"/>
      <c r="AP467" s="1"/>
      <c r="AQ467" s="1"/>
      <c r="AR467" s="1"/>
      <c r="AS467" s="1"/>
      <c r="AT467" s="1"/>
      <c r="AU467" s="1"/>
      <c r="AV467" s="1"/>
      <c r="AW467" s="1"/>
      <c r="AX467" s="1"/>
      <c r="AY467" s="1"/>
      <c r="AZ467" s="1"/>
      <c r="BA467" s="1"/>
      <c r="BB467" s="1"/>
      <c r="BC467" s="1"/>
    </row>
    <row r="468" spans="1:55" ht="15.75" customHeight="1">
      <c r="A468" s="1"/>
      <c r="B468" s="1"/>
      <c r="C468" s="1"/>
      <c r="D468" s="1"/>
      <c r="E468" s="1"/>
      <c r="F468" s="1"/>
      <c r="G468" s="1"/>
      <c r="H468" s="1"/>
      <c r="I468" s="79"/>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9"/>
      <c r="AM468" s="1"/>
      <c r="AN468" s="1"/>
      <c r="AO468" s="1"/>
      <c r="AP468" s="1"/>
      <c r="AQ468" s="1"/>
      <c r="AR468" s="1"/>
      <c r="AS468" s="1"/>
      <c r="AT468" s="1"/>
      <c r="AU468" s="1"/>
      <c r="AV468" s="1"/>
      <c r="AW468" s="1"/>
      <c r="AX468" s="1"/>
      <c r="AY468" s="1"/>
      <c r="AZ468" s="1"/>
      <c r="BA468" s="1"/>
      <c r="BB468" s="1"/>
      <c r="BC468" s="1"/>
    </row>
    <row r="469" spans="1:55" ht="15.75" customHeight="1">
      <c r="A469" s="1"/>
      <c r="B469" s="1"/>
      <c r="C469" s="1"/>
      <c r="D469" s="1"/>
      <c r="E469" s="1"/>
      <c r="F469" s="1"/>
      <c r="G469" s="1"/>
      <c r="H469" s="1"/>
      <c r="I469" s="79"/>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9"/>
      <c r="AM469" s="1"/>
      <c r="AN469" s="1"/>
      <c r="AO469" s="1"/>
      <c r="AP469" s="1"/>
      <c r="AQ469" s="1"/>
      <c r="AR469" s="1"/>
      <c r="AS469" s="1"/>
      <c r="AT469" s="1"/>
      <c r="AU469" s="1"/>
      <c r="AV469" s="1"/>
      <c r="AW469" s="1"/>
      <c r="AX469" s="1"/>
      <c r="AY469" s="1"/>
      <c r="AZ469" s="1"/>
      <c r="BA469" s="1"/>
      <c r="BB469" s="1"/>
      <c r="BC469" s="1"/>
    </row>
    <row r="470" spans="1:55" ht="15.75" customHeight="1">
      <c r="A470" s="1"/>
      <c r="B470" s="1"/>
      <c r="C470" s="1"/>
      <c r="D470" s="1"/>
      <c r="E470" s="1"/>
      <c r="F470" s="1"/>
      <c r="G470" s="1"/>
      <c r="H470" s="1"/>
      <c r="I470" s="79"/>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9"/>
      <c r="AM470" s="1"/>
      <c r="AN470" s="1"/>
      <c r="AO470" s="1"/>
      <c r="AP470" s="1"/>
      <c r="AQ470" s="1"/>
      <c r="AR470" s="1"/>
      <c r="AS470" s="1"/>
      <c r="AT470" s="1"/>
      <c r="AU470" s="1"/>
      <c r="AV470" s="1"/>
      <c r="AW470" s="1"/>
      <c r="AX470" s="1"/>
      <c r="AY470" s="1"/>
      <c r="AZ470" s="1"/>
      <c r="BA470" s="1"/>
      <c r="BB470" s="1"/>
      <c r="BC470" s="1"/>
    </row>
    <row r="471" spans="1:55" ht="15.75" customHeight="1">
      <c r="A471" s="1"/>
      <c r="B471" s="1"/>
      <c r="C471" s="1"/>
      <c r="D471" s="1"/>
      <c r="E471" s="1"/>
      <c r="F471" s="1"/>
      <c r="G471" s="1"/>
      <c r="H471" s="1"/>
      <c r="I471" s="79"/>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9"/>
      <c r="AM471" s="1"/>
      <c r="AN471" s="1"/>
      <c r="AO471" s="1"/>
      <c r="AP471" s="1"/>
      <c r="AQ471" s="1"/>
      <c r="AR471" s="1"/>
      <c r="AS471" s="1"/>
      <c r="AT471" s="1"/>
      <c r="AU471" s="1"/>
      <c r="AV471" s="1"/>
      <c r="AW471" s="1"/>
      <c r="AX471" s="1"/>
      <c r="AY471" s="1"/>
      <c r="AZ471" s="1"/>
      <c r="BA471" s="1"/>
      <c r="BB471" s="1"/>
      <c r="BC471" s="1"/>
    </row>
    <row r="472" spans="1:55" ht="15.75" customHeight="1">
      <c r="A472" s="1"/>
      <c r="B472" s="1"/>
      <c r="C472" s="1"/>
      <c r="D472" s="1"/>
      <c r="E472" s="1"/>
      <c r="F472" s="1"/>
      <c r="G472" s="1"/>
      <c r="H472" s="1"/>
      <c r="I472" s="79"/>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9"/>
      <c r="AM472" s="1"/>
      <c r="AN472" s="1"/>
      <c r="AO472" s="1"/>
      <c r="AP472" s="1"/>
      <c r="AQ472" s="1"/>
      <c r="AR472" s="1"/>
      <c r="AS472" s="1"/>
      <c r="AT472" s="1"/>
      <c r="AU472" s="1"/>
      <c r="AV472" s="1"/>
      <c r="AW472" s="1"/>
      <c r="AX472" s="1"/>
      <c r="AY472" s="1"/>
      <c r="AZ472" s="1"/>
      <c r="BA472" s="1"/>
      <c r="BB472" s="1"/>
      <c r="BC472" s="1"/>
    </row>
    <row r="473" spans="1:55" ht="15.75" customHeight="1">
      <c r="A473" s="1"/>
      <c r="B473" s="1"/>
      <c r="C473" s="1"/>
      <c r="D473" s="1"/>
      <c r="E473" s="1"/>
      <c r="F473" s="1"/>
      <c r="G473" s="1"/>
      <c r="H473" s="1"/>
      <c r="I473" s="79"/>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9"/>
      <c r="AM473" s="1"/>
      <c r="AN473" s="1"/>
      <c r="AO473" s="1"/>
      <c r="AP473" s="1"/>
      <c r="AQ473" s="1"/>
      <c r="AR473" s="1"/>
      <c r="AS473" s="1"/>
      <c r="AT473" s="1"/>
      <c r="AU473" s="1"/>
      <c r="AV473" s="1"/>
      <c r="AW473" s="1"/>
      <c r="AX473" s="1"/>
      <c r="AY473" s="1"/>
      <c r="AZ473" s="1"/>
      <c r="BA473" s="1"/>
      <c r="BB473" s="1"/>
      <c r="BC473" s="1"/>
    </row>
    <row r="474" spans="1:55" ht="15.75" customHeight="1">
      <c r="A474" s="1"/>
      <c r="B474" s="1"/>
      <c r="C474" s="1"/>
      <c r="D474" s="1"/>
      <c r="E474" s="1"/>
      <c r="F474" s="1"/>
      <c r="G474" s="1"/>
      <c r="H474" s="1"/>
      <c r="I474" s="79"/>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9"/>
      <c r="AM474" s="1"/>
      <c r="AN474" s="1"/>
      <c r="AO474" s="1"/>
      <c r="AP474" s="1"/>
      <c r="AQ474" s="1"/>
      <c r="AR474" s="1"/>
      <c r="AS474" s="1"/>
      <c r="AT474" s="1"/>
      <c r="AU474" s="1"/>
      <c r="AV474" s="1"/>
      <c r="AW474" s="1"/>
      <c r="AX474" s="1"/>
      <c r="AY474" s="1"/>
      <c r="AZ474" s="1"/>
      <c r="BA474" s="1"/>
      <c r="BB474" s="1"/>
      <c r="BC474" s="1"/>
    </row>
    <row r="475" spans="1:55" ht="15.75" customHeight="1">
      <c r="A475" s="1"/>
      <c r="B475" s="1"/>
      <c r="C475" s="1"/>
      <c r="D475" s="1"/>
      <c r="E475" s="1"/>
      <c r="F475" s="1"/>
      <c r="G475" s="1"/>
      <c r="H475" s="1"/>
      <c r="I475" s="79"/>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9"/>
      <c r="AM475" s="1"/>
      <c r="AN475" s="1"/>
      <c r="AO475" s="1"/>
      <c r="AP475" s="1"/>
      <c r="AQ475" s="1"/>
      <c r="AR475" s="1"/>
      <c r="AS475" s="1"/>
      <c r="AT475" s="1"/>
      <c r="AU475" s="1"/>
      <c r="AV475" s="1"/>
      <c r="AW475" s="1"/>
      <c r="AX475" s="1"/>
      <c r="AY475" s="1"/>
      <c r="AZ475" s="1"/>
      <c r="BA475" s="1"/>
      <c r="BB475" s="1"/>
      <c r="BC475" s="1"/>
    </row>
    <row r="476" spans="1:55" ht="15.75" customHeight="1">
      <c r="A476" s="1"/>
      <c r="B476" s="1"/>
      <c r="C476" s="1"/>
      <c r="D476" s="1"/>
      <c r="E476" s="1"/>
      <c r="F476" s="1"/>
      <c r="G476" s="1"/>
      <c r="H476" s="1"/>
      <c r="I476" s="79"/>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9"/>
      <c r="AM476" s="1"/>
      <c r="AN476" s="1"/>
      <c r="AO476" s="1"/>
      <c r="AP476" s="1"/>
      <c r="AQ476" s="1"/>
      <c r="AR476" s="1"/>
      <c r="AS476" s="1"/>
      <c r="AT476" s="1"/>
      <c r="AU476" s="1"/>
      <c r="AV476" s="1"/>
      <c r="AW476" s="1"/>
      <c r="AX476" s="1"/>
      <c r="AY476" s="1"/>
      <c r="AZ476" s="1"/>
      <c r="BA476" s="1"/>
      <c r="BB476" s="1"/>
      <c r="BC476" s="1"/>
    </row>
    <row r="477" spans="1:55" ht="15.75" customHeight="1">
      <c r="A477" s="1"/>
      <c r="B477" s="1"/>
      <c r="C477" s="1"/>
      <c r="D477" s="1"/>
      <c r="E477" s="1"/>
      <c r="F477" s="1"/>
      <c r="G477" s="1"/>
      <c r="H477" s="1"/>
      <c r="I477" s="79"/>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9"/>
      <c r="AM477" s="1"/>
      <c r="AN477" s="1"/>
      <c r="AO477" s="1"/>
      <c r="AP477" s="1"/>
      <c r="AQ477" s="1"/>
      <c r="AR477" s="1"/>
      <c r="AS477" s="1"/>
      <c r="AT477" s="1"/>
      <c r="AU477" s="1"/>
      <c r="AV477" s="1"/>
      <c r="AW477" s="1"/>
      <c r="AX477" s="1"/>
      <c r="AY477" s="1"/>
      <c r="AZ477" s="1"/>
      <c r="BA477" s="1"/>
      <c r="BB477" s="1"/>
      <c r="BC477" s="1"/>
    </row>
    <row r="478" spans="1:55" ht="15.75" customHeight="1">
      <c r="A478" s="1"/>
      <c r="B478" s="1"/>
      <c r="C478" s="1"/>
      <c r="D478" s="1"/>
      <c r="E478" s="1"/>
      <c r="F478" s="1"/>
      <c r="G478" s="1"/>
      <c r="H478" s="1"/>
      <c r="I478" s="79"/>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9"/>
      <c r="AM478" s="1"/>
      <c r="AN478" s="1"/>
      <c r="AO478" s="1"/>
      <c r="AP478" s="1"/>
      <c r="AQ478" s="1"/>
      <c r="AR478" s="1"/>
      <c r="AS478" s="1"/>
      <c r="AT478" s="1"/>
      <c r="AU478" s="1"/>
      <c r="AV478" s="1"/>
      <c r="AW478" s="1"/>
      <c r="AX478" s="1"/>
      <c r="AY478" s="1"/>
      <c r="AZ478" s="1"/>
      <c r="BA478" s="1"/>
      <c r="BB478" s="1"/>
      <c r="BC478" s="1"/>
    </row>
    <row r="479" spans="1:55" ht="15.75" customHeight="1">
      <c r="A479" s="1"/>
      <c r="B479" s="1"/>
      <c r="C479" s="1"/>
      <c r="D479" s="1"/>
      <c r="E479" s="1"/>
      <c r="F479" s="1"/>
      <c r="G479" s="1"/>
      <c r="H479" s="1"/>
      <c r="I479" s="79"/>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9"/>
      <c r="AM479" s="1"/>
      <c r="AN479" s="1"/>
      <c r="AO479" s="1"/>
      <c r="AP479" s="1"/>
      <c r="AQ479" s="1"/>
      <c r="AR479" s="1"/>
      <c r="AS479" s="1"/>
      <c r="AT479" s="1"/>
      <c r="AU479" s="1"/>
      <c r="AV479" s="1"/>
      <c r="AW479" s="1"/>
      <c r="AX479" s="1"/>
      <c r="AY479" s="1"/>
      <c r="AZ479" s="1"/>
      <c r="BA479" s="1"/>
      <c r="BB479" s="1"/>
      <c r="BC479" s="1"/>
    </row>
    <row r="480" spans="1:55" ht="15.75" customHeight="1">
      <c r="A480" s="1"/>
      <c r="B480" s="1"/>
      <c r="C480" s="1"/>
      <c r="D480" s="1"/>
      <c r="E480" s="1"/>
      <c r="F480" s="1"/>
      <c r="G480" s="1"/>
      <c r="H480" s="1"/>
      <c r="I480" s="79"/>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9"/>
      <c r="AM480" s="1"/>
      <c r="AN480" s="1"/>
      <c r="AO480" s="1"/>
      <c r="AP480" s="1"/>
      <c r="AQ480" s="1"/>
      <c r="AR480" s="1"/>
      <c r="AS480" s="1"/>
      <c r="AT480" s="1"/>
      <c r="AU480" s="1"/>
      <c r="AV480" s="1"/>
      <c r="AW480" s="1"/>
      <c r="AX480" s="1"/>
      <c r="AY480" s="1"/>
      <c r="AZ480" s="1"/>
      <c r="BA480" s="1"/>
      <c r="BB480" s="1"/>
      <c r="BC480" s="1"/>
    </row>
    <row r="481" spans="1:55" ht="15.75" customHeight="1">
      <c r="A481" s="1"/>
      <c r="B481" s="1"/>
      <c r="C481" s="1"/>
      <c r="D481" s="1"/>
      <c r="E481" s="1"/>
      <c r="F481" s="1"/>
      <c r="G481" s="1"/>
      <c r="H481" s="1"/>
      <c r="I481" s="79"/>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9"/>
      <c r="AM481" s="1"/>
      <c r="AN481" s="1"/>
      <c r="AO481" s="1"/>
      <c r="AP481" s="1"/>
      <c r="AQ481" s="1"/>
      <c r="AR481" s="1"/>
      <c r="AS481" s="1"/>
      <c r="AT481" s="1"/>
      <c r="AU481" s="1"/>
      <c r="AV481" s="1"/>
      <c r="AW481" s="1"/>
      <c r="AX481" s="1"/>
      <c r="AY481" s="1"/>
      <c r="AZ481" s="1"/>
      <c r="BA481" s="1"/>
      <c r="BB481" s="1"/>
      <c r="BC481" s="1"/>
    </row>
    <row r="482" spans="1:55" ht="15.75" customHeight="1">
      <c r="A482" s="1"/>
      <c r="B482" s="1"/>
      <c r="C482" s="1"/>
      <c r="D482" s="1"/>
      <c r="E482" s="1"/>
      <c r="F482" s="1"/>
      <c r="G482" s="1"/>
      <c r="H482" s="1"/>
      <c r="I482" s="79"/>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9"/>
      <c r="AM482" s="1"/>
      <c r="AN482" s="1"/>
      <c r="AO482" s="1"/>
      <c r="AP482" s="1"/>
      <c r="AQ482" s="1"/>
      <c r="AR482" s="1"/>
      <c r="AS482" s="1"/>
      <c r="AT482" s="1"/>
      <c r="AU482" s="1"/>
      <c r="AV482" s="1"/>
      <c r="AW482" s="1"/>
      <c r="AX482" s="1"/>
      <c r="AY482" s="1"/>
      <c r="AZ482" s="1"/>
      <c r="BA482" s="1"/>
      <c r="BB482" s="1"/>
      <c r="BC482" s="1"/>
    </row>
    <row r="483" spans="1:55" ht="15.75" customHeight="1">
      <c r="A483" s="1"/>
      <c r="B483" s="1"/>
      <c r="C483" s="1"/>
      <c r="D483" s="1"/>
      <c r="E483" s="1"/>
      <c r="F483" s="1"/>
      <c r="G483" s="1"/>
      <c r="H483" s="1"/>
      <c r="I483" s="79"/>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9"/>
      <c r="AM483" s="1"/>
      <c r="AN483" s="1"/>
      <c r="AO483" s="1"/>
      <c r="AP483" s="1"/>
      <c r="AQ483" s="1"/>
      <c r="AR483" s="1"/>
      <c r="AS483" s="1"/>
      <c r="AT483" s="1"/>
      <c r="AU483" s="1"/>
      <c r="AV483" s="1"/>
      <c r="AW483" s="1"/>
      <c r="AX483" s="1"/>
      <c r="AY483" s="1"/>
      <c r="AZ483" s="1"/>
      <c r="BA483" s="1"/>
      <c r="BB483" s="1"/>
      <c r="BC483" s="1"/>
    </row>
    <row r="484" spans="1:55" ht="15.75" customHeight="1">
      <c r="A484" s="1"/>
      <c r="B484" s="1"/>
      <c r="C484" s="1"/>
      <c r="D484" s="1"/>
      <c r="E484" s="1"/>
      <c r="F484" s="1"/>
      <c r="G484" s="1"/>
      <c r="H484" s="1"/>
      <c r="I484" s="79"/>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9"/>
      <c r="AM484" s="1"/>
      <c r="AN484" s="1"/>
      <c r="AO484" s="1"/>
      <c r="AP484" s="1"/>
      <c r="AQ484" s="1"/>
      <c r="AR484" s="1"/>
      <c r="AS484" s="1"/>
      <c r="AT484" s="1"/>
      <c r="AU484" s="1"/>
      <c r="AV484" s="1"/>
      <c r="AW484" s="1"/>
      <c r="AX484" s="1"/>
      <c r="AY484" s="1"/>
      <c r="AZ484" s="1"/>
      <c r="BA484" s="1"/>
      <c r="BB484" s="1"/>
      <c r="BC484" s="1"/>
    </row>
    <row r="485" spans="1:55" ht="15.75" customHeight="1">
      <c r="A485" s="1"/>
      <c r="B485" s="1"/>
      <c r="C485" s="1"/>
      <c r="D485" s="1"/>
      <c r="E485" s="1"/>
      <c r="F485" s="1"/>
      <c r="G485" s="1"/>
      <c r="H485" s="1"/>
      <c r="I485" s="79"/>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9"/>
      <c r="AM485" s="1"/>
      <c r="AN485" s="1"/>
      <c r="AO485" s="1"/>
      <c r="AP485" s="1"/>
      <c r="AQ485" s="1"/>
      <c r="AR485" s="1"/>
      <c r="AS485" s="1"/>
      <c r="AT485" s="1"/>
      <c r="AU485" s="1"/>
      <c r="AV485" s="1"/>
      <c r="AW485" s="1"/>
      <c r="AX485" s="1"/>
      <c r="AY485" s="1"/>
      <c r="AZ485" s="1"/>
      <c r="BA485" s="1"/>
      <c r="BB485" s="1"/>
      <c r="BC485" s="1"/>
    </row>
    <row r="486" spans="1:55" ht="15.75" customHeight="1">
      <c r="A486" s="1"/>
      <c r="B486" s="1"/>
      <c r="C486" s="1"/>
      <c r="D486" s="1"/>
      <c r="E486" s="1"/>
      <c r="F486" s="1"/>
      <c r="G486" s="1"/>
      <c r="H486" s="1"/>
      <c r="I486" s="79"/>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9"/>
      <c r="AM486" s="1"/>
      <c r="AN486" s="1"/>
      <c r="AO486" s="1"/>
      <c r="AP486" s="1"/>
      <c r="AQ486" s="1"/>
      <c r="AR486" s="1"/>
      <c r="AS486" s="1"/>
      <c r="AT486" s="1"/>
      <c r="AU486" s="1"/>
      <c r="AV486" s="1"/>
      <c r="AW486" s="1"/>
      <c r="AX486" s="1"/>
      <c r="AY486" s="1"/>
      <c r="AZ486" s="1"/>
      <c r="BA486" s="1"/>
      <c r="BB486" s="1"/>
      <c r="BC486" s="1"/>
    </row>
    <row r="487" spans="1:55" ht="15.75" customHeight="1">
      <c r="A487" s="1"/>
      <c r="B487" s="1"/>
      <c r="C487" s="1"/>
      <c r="D487" s="1"/>
      <c r="E487" s="1"/>
      <c r="F487" s="1"/>
      <c r="G487" s="1"/>
      <c r="H487" s="1"/>
      <c r="I487" s="79"/>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9"/>
      <c r="AM487" s="1"/>
      <c r="AN487" s="1"/>
      <c r="AO487" s="1"/>
      <c r="AP487" s="1"/>
      <c r="AQ487" s="1"/>
      <c r="AR487" s="1"/>
      <c r="AS487" s="1"/>
      <c r="AT487" s="1"/>
      <c r="AU487" s="1"/>
      <c r="AV487" s="1"/>
      <c r="AW487" s="1"/>
      <c r="AX487" s="1"/>
      <c r="AY487" s="1"/>
      <c r="AZ487" s="1"/>
      <c r="BA487" s="1"/>
      <c r="BB487" s="1"/>
      <c r="BC487" s="1"/>
    </row>
    <row r="488" spans="1:55" ht="15.75" customHeight="1">
      <c r="A488" s="1"/>
      <c r="B488" s="1"/>
      <c r="C488" s="1"/>
      <c r="D488" s="1"/>
      <c r="E488" s="1"/>
      <c r="F488" s="1"/>
      <c r="G488" s="1"/>
      <c r="H488" s="1"/>
      <c r="I488" s="79"/>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9"/>
      <c r="AM488" s="1"/>
      <c r="AN488" s="1"/>
      <c r="AO488" s="1"/>
      <c r="AP488" s="1"/>
      <c r="AQ488" s="1"/>
      <c r="AR488" s="1"/>
      <c r="AS488" s="1"/>
      <c r="AT488" s="1"/>
      <c r="AU488" s="1"/>
      <c r="AV488" s="1"/>
      <c r="AW488" s="1"/>
      <c r="AX488" s="1"/>
      <c r="AY488" s="1"/>
      <c r="AZ488" s="1"/>
      <c r="BA488" s="1"/>
      <c r="BB488" s="1"/>
      <c r="BC488" s="1"/>
    </row>
    <row r="489" spans="1:55" ht="15.75" customHeight="1">
      <c r="A489" s="1"/>
      <c r="B489" s="1"/>
      <c r="C489" s="1"/>
      <c r="D489" s="1"/>
      <c r="E489" s="1"/>
      <c r="F489" s="1"/>
      <c r="G489" s="1"/>
      <c r="H489" s="1"/>
      <c r="I489" s="79"/>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9"/>
      <c r="AM489" s="1"/>
      <c r="AN489" s="1"/>
      <c r="AO489" s="1"/>
      <c r="AP489" s="1"/>
      <c r="AQ489" s="1"/>
      <c r="AR489" s="1"/>
      <c r="AS489" s="1"/>
      <c r="AT489" s="1"/>
      <c r="AU489" s="1"/>
      <c r="AV489" s="1"/>
      <c r="AW489" s="1"/>
      <c r="AX489" s="1"/>
      <c r="AY489" s="1"/>
      <c r="AZ489" s="1"/>
      <c r="BA489" s="1"/>
      <c r="BB489" s="1"/>
      <c r="BC489" s="1"/>
    </row>
    <row r="490" spans="1:55" ht="15.75" customHeight="1">
      <c r="A490" s="1"/>
      <c r="B490" s="1"/>
      <c r="C490" s="1"/>
      <c r="D490" s="1"/>
      <c r="E490" s="1"/>
      <c r="F490" s="1"/>
      <c r="G490" s="1"/>
      <c r="H490" s="1"/>
      <c r="I490" s="79"/>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9"/>
      <c r="AM490" s="1"/>
      <c r="AN490" s="1"/>
      <c r="AO490" s="1"/>
      <c r="AP490" s="1"/>
      <c r="AQ490" s="1"/>
      <c r="AR490" s="1"/>
      <c r="AS490" s="1"/>
      <c r="AT490" s="1"/>
      <c r="AU490" s="1"/>
      <c r="AV490" s="1"/>
      <c r="AW490" s="1"/>
      <c r="AX490" s="1"/>
      <c r="AY490" s="1"/>
      <c r="AZ490" s="1"/>
      <c r="BA490" s="1"/>
      <c r="BB490" s="1"/>
      <c r="BC490" s="1"/>
    </row>
    <row r="491" spans="1:55" ht="15.75" customHeight="1">
      <c r="A491" s="1"/>
      <c r="B491" s="1"/>
      <c r="C491" s="1"/>
      <c r="D491" s="1"/>
      <c r="E491" s="1"/>
      <c r="F491" s="1"/>
      <c r="G491" s="1"/>
      <c r="H491" s="1"/>
      <c r="I491" s="79"/>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9"/>
      <c r="AM491" s="1"/>
      <c r="AN491" s="1"/>
      <c r="AO491" s="1"/>
      <c r="AP491" s="1"/>
      <c r="AQ491" s="1"/>
      <c r="AR491" s="1"/>
      <c r="AS491" s="1"/>
      <c r="AT491" s="1"/>
      <c r="AU491" s="1"/>
      <c r="AV491" s="1"/>
      <c r="AW491" s="1"/>
      <c r="AX491" s="1"/>
      <c r="AY491" s="1"/>
      <c r="AZ491" s="1"/>
      <c r="BA491" s="1"/>
      <c r="BB491" s="1"/>
      <c r="BC491" s="1"/>
    </row>
    <row r="492" spans="1:55" ht="15.75" customHeight="1">
      <c r="A492" s="1"/>
      <c r="B492" s="1"/>
      <c r="C492" s="1"/>
      <c r="D492" s="1"/>
      <c r="E492" s="1"/>
      <c r="F492" s="1"/>
      <c r="G492" s="1"/>
      <c r="H492" s="1"/>
      <c r="I492" s="79"/>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9"/>
      <c r="AM492" s="1"/>
      <c r="AN492" s="1"/>
      <c r="AO492" s="1"/>
      <c r="AP492" s="1"/>
      <c r="AQ492" s="1"/>
      <c r="AR492" s="1"/>
      <c r="AS492" s="1"/>
      <c r="AT492" s="1"/>
      <c r="AU492" s="1"/>
      <c r="AV492" s="1"/>
      <c r="AW492" s="1"/>
      <c r="AX492" s="1"/>
      <c r="AY492" s="1"/>
      <c r="AZ492" s="1"/>
      <c r="BA492" s="1"/>
      <c r="BB492" s="1"/>
      <c r="BC492" s="1"/>
    </row>
    <row r="493" spans="1:55" ht="15.75" customHeight="1">
      <c r="A493" s="1"/>
      <c r="B493" s="1"/>
      <c r="C493" s="1"/>
      <c r="D493" s="1"/>
      <c r="E493" s="1"/>
      <c r="F493" s="1"/>
      <c r="G493" s="1"/>
      <c r="H493" s="1"/>
      <c r="I493" s="79"/>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9"/>
      <c r="AM493" s="1"/>
      <c r="AN493" s="1"/>
      <c r="AO493" s="1"/>
      <c r="AP493" s="1"/>
      <c r="AQ493" s="1"/>
      <c r="AR493" s="1"/>
      <c r="AS493" s="1"/>
      <c r="AT493" s="1"/>
      <c r="AU493" s="1"/>
      <c r="AV493" s="1"/>
      <c r="AW493" s="1"/>
      <c r="AX493" s="1"/>
      <c r="AY493" s="1"/>
      <c r="AZ493" s="1"/>
      <c r="BA493" s="1"/>
      <c r="BB493" s="1"/>
      <c r="BC493" s="1"/>
    </row>
    <row r="494" spans="1:55" ht="15.75" customHeight="1">
      <c r="A494" s="1"/>
      <c r="B494" s="1"/>
      <c r="C494" s="1"/>
      <c r="D494" s="1"/>
      <c r="E494" s="1"/>
      <c r="F494" s="1"/>
      <c r="G494" s="1"/>
      <c r="H494" s="1"/>
      <c r="I494" s="79"/>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9"/>
      <c r="AM494" s="1"/>
      <c r="AN494" s="1"/>
      <c r="AO494" s="1"/>
      <c r="AP494" s="1"/>
      <c r="AQ494" s="1"/>
      <c r="AR494" s="1"/>
      <c r="AS494" s="1"/>
      <c r="AT494" s="1"/>
      <c r="AU494" s="1"/>
      <c r="AV494" s="1"/>
      <c r="AW494" s="1"/>
      <c r="AX494" s="1"/>
      <c r="AY494" s="1"/>
      <c r="AZ494" s="1"/>
      <c r="BA494" s="1"/>
      <c r="BB494" s="1"/>
      <c r="BC494" s="1"/>
    </row>
    <row r="495" spans="1:55" ht="15.75" customHeight="1">
      <c r="A495" s="1"/>
      <c r="B495" s="1"/>
      <c r="C495" s="1"/>
      <c r="D495" s="1"/>
      <c r="E495" s="1"/>
      <c r="F495" s="1"/>
      <c r="G495" s="1"/>
      <c r="H495" s="1"/>
      <c r="I495" s="79"/>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9"/>
      <c r="AM495" s="1"/>
      <c r="AN495" s="1"/>
      <c r="AO495" s="1"/>
      <c r="AP495" s="1"/>
      <c r="AQ495" s="1"/>
      <c r="AR495" s="1"/>
      <c r="AS495" s="1"/>
      <c r="AT495" s="1"/>
      <c r="AU495" s="1"/>
      <c r="AV495" s="1"/>
      <c r="AW495" s="1"/>
      <c r="AX495" s="1"/>
      <c r="AY495" s="1"/>
      <c r="AZ495" s="1"/>
      <c r="BA495" s="1"/>
      <c r="BB495" s="1"/>
      <c r="BC495" s="1"/>
    </row>
    <row r="496" spans="1:55" ht="15.75" customHeight="1">
      <c r="A496" s="1"/>
      <c r="B496" s="1"/>
      <c r="C496" s="1"/>
      <c r="D496" s="1"/>
      <c r="E496" s="1"/>
      <c r="F496" s="1"/>
      <c r="G496" s="1"/>
      <c r="H496" s="1"/>
      <c r="I496" s="79"/>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9"/>
      <c r="AM496" s="1"/>
      <c r="AN496" s="1"/>
      <c r="AO496" s="1"/>
      <c r="AP496" s="1"/>
      <c r="AQ496" s="1"/>
      <c r="AR496" s="1"/>
      <c r="AS496" s="1"/>
      <c r="AT496" s="1"/>
      <c r="AU496" s="1"/>
      <c r="AV496" s="1"/>
      <c r="AW496" s="1"/>
      <c r="AX496" s="1"/>
      <c r="AY496" s="1"/>
      <c r="AZ496" s="1"/>
      <c r="BA496" s="1"/>
      <c r="BB496" s="1"/>
      <c r="BC496" s="1"/>
    </row>
    <row r="497" spans="1:55" ht="15.75" customHeight="1">
      <c r="A497" s="1"/>
      <c r="B497" s="1"/>
      <c r="C497" s="1"/>
      <c r="D497" s="1"/>
      <c r="E497" s="1"/>
      <c r="F497" s="1"/>
      <c r="G497" s="1"/>
      <c r="H497" s="1"/>
      <c r="I497" s="79"/>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9"/>
      <c r="AM497" s="1"/>
      <c r="AN497" s="1"/>
      <c r="AO497" s="1"/>
      <c r="AP497" s="1"/>
      <c r="AQ497" s="1"/>
      <c r="AR497" s="1"/>
      <c r="AS497" s="1"/>
      <c r="AT497" s="1"/>
      <c r="AU497" s="1"/>
      <c r="AV497" s="1"/>
      <c r="AW497" s="1"/>
      <c r="AX497" s="1"/>
      <c r="AY497" s="1"/>
      <c r="AZ497" s="1"/>
      <c r="BA497" s="1"/>
      <c r="BB497" s="1"/>
      <c r="BC497" s="1"/>
    </row>
    <row r="498" spans="1:55" ht="15.75" customHeight="1">
      <c r="A498" s="1"/>
      <c r="B498" s="1"/>
      <c r="C498" s="1"/>
      <c r="D498" s="1"/>
      <c r="E498" s="1"/>
      <c r="F498" s="1"/>
      <c r="G498" s="1"/>
      <c r="H498" s="1"/>
      <c r="I498" s="79"/>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9"/>
      <c r="AM498" s="1"/>
      <c r="AN498" s="1"/>
      <c r="AO498" s="1"/>
      <c r="AP498" s="1"/>
      <c r="AQ498" s="1"/>
      <c r="AR498" s="1"/>
      <c r="AS498" s="1"/>
      <c r="AT498" s="1"/>
      <c r="AU498" s="1"/>
      <c r="AV498" s="1"/>
      <c r="AW498" s="1"/>
      <c r="AX498" s="1"/>
      <c r="AY498" s="1"/>
      <c r="AZ498" s="1"/>
      <c r="BA498" s="1"/>
      <c r="BB498" s="1"/>
      <c r="BC498" s="1"/>
    </row>
    <row r="499" spans="1:55" ht="15.75" customHeight="1">
      <c r="A499" s="1"/>
      <c r="B499" s="1"/>
      <c r="C499" s="1"/>
      <c r="D499" s="1"/>
      <c r="E499" s="1"/>
      <c r="F499" s="1"/>
      <c r="G499" s="1"/>
      <c r="H499" s="1"/>
      <c r="I499" s="79"/>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9"/>
      <c r="AM499" s="1"/>
      <c r="AN499" s="1"/>
      <c r="AO499" s="1"/>
      <c r="AP499" s="1"/>
      <c r="AQ499" s="1"/>
      <c r="AR499" s="1"/>
      <c r="AS499" s="1"/>
      <c r="AT499" s="1"/>
      <c r="AU499" s="1"/>
      <c r="AV499" s="1"/>
      <c r="AW499" s="1"/>
      <c r="AX499" s="1"/>
      <c r="AY499" s="1"/>
      <c r="AZ499" s="1"/>
      <c r="BA499" s="1"/>
      <c r="BB499" s="1"/>
      <c r="BC499" s="1"/>
    </row>
    <row r="500" spans="1:55" ht="15.75" customHeight="1">
      <c r="A500" s="1"/>
      <c r="B500" s="1"/>
      <c r="C500" s="1"/>
      <c r="D500" s="1"/>
      <c r="E500" s="1"/>
      <c r="F500" s="1"/>
      <c r="G500" s="1"/>
      <c r="H500" s="1"/>
      <c r="I500" s="79"/>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9"/>
      <c r="AM500" s="1"/>
      <c r="AN500" s="1"/>
      <c r="AO500" s="1"/>
      <c r="AP500" s="1"/>
      <c r="AQ500" s="1"/>
      <c r="AR500" s="1"/>
      <c r="AS500" s="1"/>
      <c r="AT500" s="1"/>
      <c r="AU500" s="1"/>
      <c r="AV500" s="1"/>
      <c r="AW500" s="1"/>
      <c r="AX500" s="1"/>
      <c r="AY500" s="1"/>
      <c r="AZ500" s="1"/>
      <c r="BA500" s="1"/>
      <c r="BB500" s="1"/>
      <c r="BC500" s="1"/>
    </row>
    <row r="501" spans="1:55" ht="15.75" customHeight="1">
      <c r="A501" s="1"/>
      <c r="B501" s="1"/>
      <c r="C501" s="1"/>
      <c r="D501" s="1"/>
      <c r="E501" s="1"/>
      <c r="F501" s="1"/>
      <c r="G501" s="1"/>
      <c r="H501" s="1"/>
      <c r="I501" s="79"/>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9"/>
      <c r="AM501" s="1"/>
      <c r="AN501" s="1"/>
      <c r="AO501" s="1"/>
      <c r="AP501" s="1"/>
      <c r="AQ501" s="1"/>
      <c r="AR501" s="1"/>
      <c r="AS501" s="1"/>
      <c r="AT501" s="1"/>
      <c r="AU501" s="1"/>
      <c r="AV501" s="1"/>
      <c r="AW501" s="1"/>
      <c r="AX501" s="1"/>
      <c r="AY501" s="1"/>
      <c r="AZ501" s="1"/>
      <c r="BA501" s="1"/>
      <c r="BB501" s="1"/>
      <c r="BC501" s="1"/>
    </row>
    <row r="502" spans="1:55" ht="15.75" customHeight="1">
      <c r="A502" s="1"/>
      <c r="B502" s="1"/>
      <c r="C502" s="1"/>
      <c r="D502" s="1"/>
      <c r="E502" s="1"/>
      <c r="F502" s="1"/>
      <c r="G502" s="1"/>
      <c r="H502" s="1"/>
      <c r="I502" s="79"/>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9"/>
      <c r="AM502" s="1"/>
      <c r="AN502" s="1"/>
      <c r="AO502" s="1"/>
      <c r="AP502" s="1"/>
      <c r="AQ502" s="1"/>
      <c r="AR502" s="1"/>
      <c r="AS502" s="1"/>
      <c r="AT502" s="1"/>
      <c r="AU502" s="1"/>
      <c r="AV502" s="1"/>
      <c r="AW502" s="1"/>
      <c r="AX502" s="1"/>
      <c r="AY502" s="1"/>
      <c r="AZ502" s="1"/>
      <c r="BA502" s="1"/>
      <c r="BB502" s="1"/>
      <c r="BC502" s="1"/>
    </row>
    <row r="503" spans="1:55" ht="15.75" customHeight="1">
      <c r="A503" s="1"/>
      <c r="B503" s="1"/>
      <c r="C503" s="1"/>
      <c r="D503" s="1"/>
      <c r="E503" s="1"/>
      <c r="F503" s="1"/>
      <c r="G503" s="1"/>
      <c r="H503" s="1"/>
      <c r="I503" s="79"/>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9"/>
      <c r="AM503" s="1"/>
      <c r="AN503" s="1"/>
      <c r="AO503" s="1"/>
      <c r="AP503" s="1"/>
      <c r="AQ503" s="1"/>
      <c r="AR503" s="1"/>
      <c r="AS503" s="1"/>
      <c r="AT503" s="1"/>
      <c r="AU503" s="1"/>
      <c r="AV503" s="1"/>
      <c r="AW503" s="1"/>
      <c r="AX503" s="1"/>
      <c r="AY503" s="1"/>
      <c r="AZ503" s="1"/>
      <c r="BA503" s="1"/>
      <c r="BB503" s="1"/>
      <c r="BC503" s="1"/>
    </row>
    <row r="504" spans="1:55" ht="15.75" customHeight="1">
      <c r="A504" s="1"/>
      <c r="B504" s="1"/>
      <c r="C504" s="1"/>
      <c r="D504" s="1"/>
      <c r="E504" s="1"/>
      <c r="F504" s="1"/>
      <c r="G504" s="1"/>
      <c r="H504" s="1"/>
      <c r="I504" s="79"/>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9"/>
      <c r="AM504" s="1"/>
      <c r="AN504" s="1"/>
      <c r="AO504" s="1"/>
      <c r="AP504" s="1"/>
      <c r="AQ504" s="1"/>
      <c r="AR504" s="1"/>
      <c r="AS504" s="1"/>
      <c r="AT504" s="1"/>
      <c r="AU504" s="1"/>
      <c r="AV504" s="1"/>
      <c r="AW504" s="1"/>
      <c r="AX504" s="1"/>
      <c r="AY504" s="1"/>
      <c r="AZ504" s="1"/>
      <c r="BA504" s="1"/>
      <c r="BB504" s="1"/>
      <c r="BC504" s="1"/>
    </row>
    <row r="505" spans="1:55" ht="15.75" customHeight="1">
      <c r="A505" s="1"/>
      <c r="B505" s="1"/>
      <c r="C505" s="1"/>
      <c r="D505" s="1"/>
      <c r="E505" s="1"/>
      <c r="F505" s="1"/>
      <c r="G505" s="1"/>
      <c r="H505" s="1"/>
      <c r="I505" s="79"/>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9"/>
      <c r="AM505" s="1"/>
      <c r="AN505" s="1"/>
      <c r="AO505" s="1"/>
      <c r="AP505" s="1"/>
      <c r="AQ505" s="1"/>
      <c r="AR505" s="1"/>
      <c r="AS505" s="1"/>
      <c r="AT505" s="1"/>
      <c r="AU505" s="1"/>
      <c r="AV505" s="1"/>
      <c r="AW505" s="1"/>
      <c r="AX505" s="1"/>
      <c r="AY505" s="1"/>
      <c r="AZ505" s="1"/>
      <c r="BA505" s="1"/>
      <c r="BB505" s="1"/>
      <c r="BC505" s="1"/>
    </row>
    <row r="506" spans="1:55" ht="15.75" customHeight="1">
      <c r="A506" s="1"/>
      <c r="B506" s="1"/>
      <c r="C506" s="1"/>
      <c r="D506" s="1"/>
      <c r="E506" s="1"/>
      <c r="F506" s="1"/>
      <c r="G506" s="1"/>
      <c r="H506" s="1"/>
      <c r="I506" s="79"/>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9"/>
      <c r="AM506" s="1"/>
      <c r="AN506" s="1"/>
      <c r="AO506" s="1"/>
      <c r="AP506" s="1"/>
      <c r="AQ506" s="1"/>
      <c r="AR506" s="1"/>
      <c r="AS506" s="1"/>
      <c r="AT506" s="1"/>
      <c r="AU506" s="1"/>
      <c r="AV506" s="1"/>
      <c r="AW506" s="1"/>
      <c r="AX506" s="1"/>
      <c r="AY506" s="1"/>
      <c r="AZ506" s="1"/>
      <c r="BA506" s="1"/>
      <c r="BB506" s="1"/>
      <c r="BC506" s="1"/>
    </row>
    <row r="507" spans="1:55" ht="15.75" customHeight="1">
      <c r="A507" s="1"/>
      <c r="B507" s="1"/>
      <c r="C507" s="1"/>
      <c r="D507" s="1"/>
      <c r="E507" s="1"/>
      <c r="F507" s="1"/>
      <c r="G507" s="1"/>
      <c r="H507" s="1"/>
      <c r="I507" s="79"/>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9"/>
      <c r="AM507" s="1"/>
      <c r="AN507" s="1"/>
      <c r="AO507" s="1"/>
      <c r="AP507" s="1"/>
      <c r="AQ507" s="1"/>
      <c r="AR507" s="1"/>
      <c r="AS507" s="1"/>
      <c r="AT507" s="1"/>
      <c r="AU507" s="1"/>
      <c r="AV507" s="1"/>
      <c r="AW507" s="1"/>
      <c r="AX507" s="1"/>
      <c r="AY507" s="1"/>
      <c r="AZ507" s="1"/>
      <c r="BA507" s="1"/>
      <c r="BB507" s="1"/>
      <c r="BC507" s="1"/>
    </row>
    <row r="508" spans="1:55" ht="15.75" customHeight="1">
      <c r="A508" s="1"/>
      <c r="B508" s="1"/>
      <c r="C508" s="1"/>
      <c r="D508" s="1"/>
      <c r="E508" s="1"/>
      <c r="F508" s="1"/>
      <c r="G508" s="1"/>
      <c r="H508" s="1"/>
      <c r="I508" s="79"/>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9"/>
      <c r="AM508" s="1"/>
      <c r="AN508" s="1"/>
      <c r="AO508" s="1"/>
      <c r="AP508" s="1"/>
      <c r="AQ508" s="1"/>
      <c r="AR508" s="1"/>
      <c r="AS508" s="1"/>
      <c r="AT508" s="1"/>
      <c r="AU508" s="1"/>
      <c r="AV508" s="1"/>
      <c r="AW508" s="1"/>
      <c r="AX508" s="1"/>
      <c r="AY508" s="1"/>
      <c r="AZ508" s="1"/>
      <c r="BA508" s="1"/>
      <c r="BB508" s="1"/>
      <c r="BC508" s="1"/>
    </row>
    <row r="509" spans="1:55" ht="15.75" customHeight="1">
      <c r="A509" s="1"/>
      <c r="B509" s="1"/>
      <c r="C509" s="1"/>
      <c r="D509" s="1"/>
      <c r="E509" s="1"/>
      <c r="F509" s="1"/>
      <c r="G509" s="1"/>
      <c r="H509" s="1"/>
      <c r="I509" s="79"/>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9"/>
      <c r="AM509" s="1"/>
      <c r="AN509" s="1"/>
      <c r="AO509" s="1"/>
      <c r="AP509" s="1"/>
      <c r="AQ509" s="1"/>
      <c r="AR509" s="1"/>
      <c r="AS509" s="1"/>
      <c r="AT509" s="1"/>
      <c r="AU509" s="1"/>
      <c r="AV509" s="1"/>
      <c r="AW509" s="1"/>
      <c r="AX509" s="1"/>
      <c r="AY509" s="1"/>
      <c r="AZ509" s="1"/>
      <c r="BA509" s="1"/>
      <c r="BB509" s="1"/>
      <c r="BC509" s="1"/>
    </row>
    <row r="510" spans="1:55" ht="15.75" customHeight="1">
      <c r="A510" s="1"/>
      <c r="B510" s="1"/>
      <c r="C510" s="1"/>
      <c r="D510" s="1"/>
      <c r="E510" s="1"/>
      <c r="F510" s="1"/>
      <c r="G510" s="1"/>
      <c r="H510" s="1"/>
      <c r="I510" s="79"/>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9"/>
      <c r="AM510" s="1"/>
      <c r="AN510" s="1"/>
      <c r="AO510" s="1"/>
      <c r="AP510" s="1"/>
      <c r="AQ510" s="1"/>
      <c r="AR510" s="1"/>
      <c r="AS510" s="1"/>
      <c r="AT510" s="1"/>
      <c r="AU510" s="1"/>
      <c r="AV510" s="1"/>
      <c r="AW510" s="1"/>
      <c r="AX510" s="1"/>
      <c r="AY510" s="1"/>
      <c r="AZ510" s="1"/>
      <c r="BA510" s="1"/>
      <c r="BB510" s="1"/>
      <c r="BC510" s="1"/>
    </row>
    <row r="511" spans="1:55" ht="15.75" customHeight="1">
      <c r="A511" s="1"/>
      <c r="B511" s="1"/>
      <c r="C511" s="1"/>
      <c r="D511" s="1"/>
      <c r="E511" s="1"/>
      <c r="F511" s="1"/>
      <c r="G511" s="1"/>
      <c r="H511" s="1"/>
      <c r="I511" s="79"/>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9"/>
      <c r="AM511" s="1"/>
      <c r="AN511" s="1"/>
      <c r="AO511" s="1"/>
      <c r="AP511" s="1"/>
      <c r="AQ511" s="1"/>
      <c r="AR511" s="1"/>
      <c r="AS511" s="1"/>
      <c r="AT511" s="1"/>
      <c r="AU511" s="1"/>
      <c r="AV511" s="1"/>
      <c r="AW511" s="1"/>
      <c r="AX511" s="1"/>
      <c r="AY511" s="1"/>
      <c r="AZ511" s="1"/>
      <c r="BA511" s="1"/>
      <c r="BB511" s="1"/>
      <c r="BC511" s="1"/>
    </row>
    <row r="512" spans="1:55" ht="15.75" customHeight="1">
      <c r="A512" s="1"/>
      <c r="B512" s="1"/>
      <c r="C512" s="1"/>
      <c r="D512" s="1"/>
      <c r="E512" s="1"/>
      <c r="F512" s="1"/>
      <c r="G512" s="1"/>
      <c r="H512" s="1"/>
      <c r="I512" s="79"/>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9"/>
      <c r="AM512" s="1"/>
      <c r="AN512" s="1"/>
      <c r="AO512" s="1"/>
      <c r="AP512" s="1"/>
      <c r="AQ512" s="1"/>
      <c r="AR512" s="1"/>
      <c r="AS512" s="1"/>
      <c r="AT512" s="1"/>
      <c r="AU512" s="1"/>
      <c r="AV512" s="1"/>
      <c r="AW512" s="1"/>
      <c r="AX512" s="1"/>
      <c r="AY512" s="1"/>
      <c r="AZ512" s="1"/>
      <c r="BA512" s="1"/>
      <c r="BB512" s="1"/>
      <c r="BC512" s="1"/>
    </row>
    <row r="513" spans="1:55" ht="15.75" customHeight="1">
      <c r="A513" s="1"/>
      <c r="B513" s="1"/>
      <c r="C513" s="1"/>
      <c r="D513" s="1"/>
      <c r="E513" s="1"/>
      <c r="F513" s="1"/>
      <c r="G513" s="1"/>
      <c r="H513" s="1"/>
      <c r="I513" s="79"/>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9"/>
      <c r="AM513" s="1"/>
      <c r="AN513" s="1"/>
      <c r="AO513" s="1"/>
      <c r="AP513" s="1"/>
      <c r="AQ513" s="1"/>
      <c r="AR513" s="1"/>
      <c r="AS513" s="1"/>
      <c r="AT513" s="1"/>
      <c r="AU513" s="1"/>
      <c r="AV513" s="1"/>
      <c r="AW513" s="1"/>
      <c r="AX513" s="1"/>
      <c r="AY513" s="1"/>
      <c r="AZ513" s="1"/>
      <c r="BA513" s="1"/>
      <c r="BB513" s="1"/>
      <c r="BC513" s="1"/>
    </row>
    <row r="514" spans="1:55" ht="15.75" customHeight="1">
      <c r="A514" s="1"/>
      <c r="B514" s="1"/>
      <c r="C514" s="1"/>
      <c r="D514" s="1"/>
      <c r="E514" s="1"/>
      <c r="F514" s="1"/>
      <c r="G514" s="1"/>
      <c r="H514" s="1"/>
      <c r="I514" s="79"/>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9"/>
      <c r="AM514" s="1"/>
      <c r="AN514" s="1"/>
      <c r="AO514" s="1"/>
      <c r="AP514" s="1"/>
      <c r="AQ514" s="1"/>
      <c r="AR514" s="1"/>
      <c r="AS514" s="1"/>
      <c r="AT514" s="1"/>
      <c r="AU514" s="1"/>
      <c r="AV514" s="1"/>
      <c r="AW514" s="1"/>
      <c r="AX514" s="1"/>
      <c r="AY514" s="1"/>
      <c r="AZ514" s="1"/>
      <c r="BA514" s="1"/>
      <c r="BB514" s="1"/>
      <c r="BC514" s="1"/>
    </row>
    <row r="515" spans="1:55" ht="15.75" customHeight="1">
      <c r="A515" s="1"/>
      <c r="B515" s="1"/>
      <c r="C515" s="1"/>
      <c r="D515" s="1"/>
      <c r="E515" s="1"/>
      <c r="F515" s="1"/>
      <c r="G515" s="1"/>
      <c r="H515" s="1"/>
      <c r="I515" s="79"/>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9"/>
      <c r="AM515" s="1"/>
      <c r="AN515" s="1"/>
      <c r="AO515" s="1"/>
      <c r="AP515" s="1"/>
      <c r="AQ515" s="1"/>
      <c r="AR515" s="1"/>
      <c r="AS515" s="1"/>
      <c r="AT515" s="1"/>
      <c r="AU515" s="1"/>
      <c r="AV515" s="1"/>
      <c r="AW515" s="1"/>
      <c r="AX515" s="1"/>
      <c r="AY515" s="1"/>
      <c r="AZ515" s="1"/>
      <c r="BA515" s="1"/>
      <c r="BB515" s="1"/>
      <c r="BC515" s="1"/>
    </row>
    <row r="516" spans="1:55" ht="15.75" customHeight="1">
      <c r="A516" s="1"/>
      <c r="B516" s="1"/>
      <c r="C516" s="1"/>
      <c r="D516" s="1"/>
      <c r="E516" s="1"/>
      <c r="F516" s="1"/>
      <c r="G516" s="1"/>
      <c r="H516" s="1"/>
      <c r="I516" s="79"/>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9"/>
      <c r="AM516" s="1"/>
      <c r="AN516" s="1"/>
      <c r="AO516" s="1"/>
      <c r="AP516" s="1"/>
      <c r="AQ516" s="1"/>
      <c r="AR516" s="1"/>
      <c r="AS516" s="1"/>
      <c r="AT516" s="1"/>
      <c r="AU516" s="1"/>
      <c r="AV516" s="1"/>
      <c r="AW516" s="1"/>
      <c r="AX516" s="1"/>
      <c r="AY516" s="1"/>
      <c r="AZ516" s="1"/>
      <c r="BA516" s="1"/>
      <c r="BB516" s="1"/>
      <c r="BC516" s="1"/>
    </row>
    <row r="517" spans="1:55" ht="15.75" customHeight="1">
      <c r="A517" s="1"/>
      <c r="B517" s="1"/>
      <c r="C517" s="1"/>
      <c r="D517" s="1"/>
      <c r="E517" s="1"/>
      <c r="F517" s="1"/>
      <c r="G517" s="1"/>
      <c r="H517" s="1"/>
      <c r="I517" s="79"/>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9"/>
      <c r="AM517" s="1"/>
      <c r="AN517" s="1"/>
      <c r="AO517" s="1"/>
      <c r="AP517" s="1"/>
      <c r="AQ517" s="1"/>
      <c r="AR517" s="1"/>
      <c r="AS517" s="1"/>
      <c r="AT517" s="1"/>
      <c r="AU517" s="1"/>
      <c r="AV517" s="1"/>
      <c r="AW517" s="1"/>
      <c r="AX517" s="1"/>
      <c r="AY517" s="1"/>
      <c r="AZ517" s="1"/>
      <c r="BA517" s="1"/>
      <c r="BB517" s="1"/>
      <c r="BC517" s="1"/>
    </row>
    <row r="518" spans="1:55" ht="15.75" customHeight="1">
      <c r="A518" s="1"/>
      <c r="B518" s="1"/>
      <c r="C518" s="1"/>
      <c r="D518" s="1"/>
      <c r="E518" s="1"/>
      <c r="F518" s="1"/>
      <c r="G518" s="1"/>
      <c r="H518" s="1"/>
      <c r="I518" s="79"/>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9"/>
      <c r="AM518" s="1"/>
      <c r="AN518" s="1"/>
      <c r="AO518" s="1"/>
      <c r="AP518" s="1"/>
      <c r="AQ518" s="1"/>
      <c r="AR518" s="1"/>
      <c r="AS518" s="1"/>
      <c r="AT518" s="1"/>
      <c r="AU518" s="1"/>
      <c r="AV518" s="1"/>
      <c r="AW518" s="1"/>
      <c r="AX518" s="1"/>
      <c r="AY518" s="1"/>
      <c r="AZ518" s="1"/>
      <c r="BA518" s="1"/>
      <c r="BB518" s="1"/>
      <c r="BC518" s="1"/>
    </row>
    <row r="519" spans="1:55" ht="15.75" customHeight="1">
      <c r="A519" s="1"/>
      <c r="B519" s="1"/>
      <c r="C519" s="1"/>
      <c r="D519" s="1"/>
      <c r="E519" s="1"/>
      <c r="F519" s="1"/>
      <c r="G519" s="1"/>
      <c r="H519" s="1"/>
      <c r="I519" s="79"/>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9"/>
      <c r="AM519" s="1"/>
      <c r="AN519" s="1"/>
      <c r="AO519" s="1"/>
      <c r="AP519" s="1"/>
      <c r="AQ519" s="1"/>
      <c r="AR519" s="1"/>
      <c r="AS519" s="1"/>
      <c r="AT519" s="1"/>
      <c r="AU519" s="1"/>
      <c r="AV519" s="1"/>
      <c r="AW519" s="1"/>
      <c r="AX519" s="1"/>
      <c r="AY519" s="1"/>
      <c r="AZ519" s="1"/>
      <c r="BA519" s="1"/>
      <c r="BB519" s="1"/>
      <c r="BC519" s="1"/>
    </row>
    <row r="520" spans="1:55" ht="15.75" customHeight="1">
      <c r="A520" s="1"/>
      <c r="B520" s="1"/>
      <c r="C520" s="1"/>
      <c r="D520" s="1"/>
      <c r="E520" s="1"/>
      <c r="F520" s="1"/>
      <c r="G520" s="1"/>
      <c r="H520" s="1"/>
      <c r="I520" s="79"/>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9"/>
      <c r="AM520" s="1"/>
      <c r="AN520" s="1"/>
      <c r="AO520" s="1"/>
      <c r="AP520" s="1"/>
      <c r="AQ520" s="1"/>
      <c r="AR520" s="1"/>
      <c r="AS520" s="1"/>
      <c r="AT520" s="1"/>
      <c r="AU520" s="1"/>
      <c r="AV520" s="1"/>
      <c r="AW520" s="1"/>
      <c r="AX520" s="1"/>
      <c r="AY520" s="1"/>
      <c r="AZ520" s="1"/>
      <c r="BA520" s="1"/>
      <c r="BB520" s="1"/>
      <c r="BC520" s="1"/>
    </row>
    <row r="521" spans="1:55" ht="15.75" customHeight="1">
      <c r="A521" s="1"/>
      <c r="B521" s="1"/>
      <c r="C521" s="1"/>
      <c r="D521" s="1"/>
      <c r="E521" s="1"/>
      <c r="F521" s="1"/>
      <c r="G521" s="1"/>
      <c r="H521" s="1"/>
      <c r="I521" s="79"/>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9"/>
      <c r="AM521" s="1"/>
      <c r="AN521" s="1"/>
      <c r="AO521" s="1"/>
      <c r="AP521" s="1"/>
      <c r="AQ521" s="1"/>
      <c r="AR521" s="1"/>
      <c r="AS521" s="1"/>
      <c r="AT521" s="1"/>
      <c r="AU521" s="1"/>
      <c r="AV521" s="1"/>
      <c r="AW521" s="1"/>
      <c r="AX521" s="1"/>
      <c r="AY521" s="1"/>
      <c r="AZ521" s="1"/>
      <c r="BA521" s="1"/>
      <c r="BB521" s="1"/>
      <c r="BC521" s="1"/>
    </row>
    <row r="522" spans="1:55" ht="15.75" customHeight="1">
      <c r="A522" s="1"/>
      <c r="B522" s="1"/>
      <c r="C522" s="1"/>
      <c r="D522" s="1"/>
      <c r="E522" s="1"/>
      <c r="F522" s="1"/>
      <c r="G522" s="1"/>
      <c r="H522" s="1"/>
      <c r="I522" s="79"/>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9"/>
      <c r="AM522" s="1"/>
      <c r="AN522" s="1"/>
      <c r="AO522" s="1"/>
      <c r="AP522" s="1"/>
      <c r="AQ522" s="1"/>
      <c r="AR522" s="1"/>
      <c r="AS522" s="1"/>
      <c r="AT522" s="1"/>
      <c r="AU522" s="1"/>
      <c r="AV522" s="1"/>
      <c r="AW522" s="1"/>
      <c r="AX522" s="1"/>
      <c r="AY522" s="1"/>
      <c r="AZ522" s="1"/>
      <c r="BA522" s="1"/>
      <c r="BB522" s="1"/>
      <c r="BC522" s="1"/>
    </row>
    <row r="523" spans="1:55" ht="15.75" customHeight="1">
      <c r="A523" s="1"/>
      <c r="B523" s="1"/>
      <c r="C523" s="1"/>
      <c r="D523" s="1"/>
      <c r="E523" s="1"/>
      <c r="F523" s="1"/>
      <c r="G523" s="1"/>
      <c r="H523" s="1"/>
      <c r="I523" s="79"/>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9"/>
      <c r="AM523" s="1"/>
      <c r="AN523" s="1"/>
      <c r="AO523" s="1"/>
      <c r="AP523" s="1"/>
      <c r="AQ523" s="1"/>
      <c r="AR523" s="1"/>
      <c r="AS523" s="1"/>
      <c r="AT523" s="1"/>
      <c r="AU523" s="1"/>
      <c r="AV523" s="1"/>
      <c r="AW523" s="1"/>
      <c r="AX523" s="1"/>
      <c r="AY523" s="1"/>
      <c r="AZ523" s="1"/>
      <c r="BA523" s="1"/>
      <c r="BB523" s="1"/>
      <c r="BC523" s="1"/>
    </row>
    <row r="524" spans="1:55" ht="15.75" customHeight="1">
      <c r="A524" s="1"/>
      <c r="B524" s="1"/>
      <c r="C524" s="1"/>
      <c r="D524" s="1"/>
      <c r="E524" s="1"/>
      <c r="F524" s="1"/>
      <c r="G524" s="1"/>
      <c r="H524" s="1"/>
      <c r="I524" s="79"/>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9"/>
      <c r="AM524" s="1"/>
      <c r="AN524" s="1"/>
      <c r="AO524" s="1"/>
      <c r="AP524" s="1"/>
      <c r="AQ524" s="1"/>
      <c r="AR524" s="1"/>
      <c r="AS524" s="1"/>
      <c r="AT524" s="1"/>
      <c r="AU524" s="1"/>
      <c r="AV524" s="1"/>
      <c r="AW524" s="1"/>
      <c r="AX524" s="1"/>
      <c r="AY524" s="1"/>
      <c r="AZ524" s="1"/>
      <c r="BA524" s="1"/>
      <c r="BB524" s="1"/>
      <c r="BC524" s="1"/>
    </row>
    <row r="525" spans="1:55" ht="15.75" customHeight="1">
      <c r="A525" s="1"/>
      <c r="B525" s="1"/>
      <c r="C525" s="1"/>
      <c r="D525" s="1"/>
      <c r="E525" s="1"/>
      <c r="F525" s="1"/>
      <c r="G525" s="1"/>
      <c r="H525" s="1"/>
      <c r="I525" s="79"/>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9"/>
      <c r="AM525" s="1"/>
      <c r="AN525" s="1"/>
      <c r="AO525" s="1"/>
      <c r="AP525" s="1"/>
      <c r="AQ525" s="1"/>
      <c r="AR525" s="1"/>
      <c r="AS525" s="1"/>
      <c r="AT525" s="1"/>
      <c r="AU525" s="1"/>
      <c r="AV525" s="1"/>
      <c r="AW525" s="1"/>
      <c r="AX525" s="1"/>
      <c r="AY525" s="1"/>
      <c r="AZ525" s="1"/>
      <c r="BA525" s="1"/>
      <c r="BB525" s="1"/>
      <c r="BC525" s="1"/>
    </row>
    <row r="526" spans="1:55" ht="15.75" customHeight="1">
      <c r="A526" s="1"/>
      <c r="B526" s="1"/>
      <c r="C526" s="1"/>
      <c r="D526" s="1"/>
      <c r="E526" s="1"/>
      <c r="F526" s="1"/>
      <c r="G526" s="1"/>
      <c r="H526" s="1"/>
      <c r="I526" s="79"/>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9"/>
      <c r="AM526" s="1"/>
      <c r="AN526" s="1"/>
      <c r="AO526" s="1"/>
      <c r="AP526" s="1"/>
      <c r="AQ526" s="1"/>
      <c r="AR526" s="1"/>
      <c r="AS526" s="1"/>
      <c r="AT526" s="1"/>
      <c r="AU526" s="1"/>
      <c r="AV526" s="1"/>
      <c r="AW526" s="1"/>
      <c r="AX526" s="1"/>
      <c r="AY526" s="1"/>
      <c r="AZ526" s="1"/>
      <c r="BA526" s="1"/>
      <c r="BB526" s="1"/>
      <c r="BC526" s="1"/>
    </row>
    <row r="527" spans="1:55" ht="15.75" customHeight="1">
      <c r="A527" s="1"/>
      <c r="B527" s="1"/>
      <c r="C527" s="1"/>
      <c r="D527" s="1"/>
      <c r="E527" s="1"/>
      <c r="F527" s="1"/>
      <c r="G527" s="1"/>
      <c r="H527" s="1"/>
      <c r="I527" s="79"/>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9"/>
      <c r="AM527" s="1"/>
      <c r="AN527" s="1"/>
      <c r="AO527" s="1"/>
      <c r="AP527" s="1"/>
      <c r="AQ527" s="1"/>
      <c r="AR527" s="1"/>
      <c r="AS527" s="1"/>
      <c r="AT527" s="1"/>
      <c r="AU527" s="1"/>
      <c r="AV527" s="1"/>
      <c r="AW527" s="1"/>
      <c r="AX527" s="1"/>
      <c r="AY527" s="1"/>
      <c r="AZ527" s="1"/>
      <c r="BA527" s="1"/>
      <c r="BB527" s="1"/>
      <c r="BC527" s="1"/>
    </row>
    <row r="528" spans="1:55" ht="15.75" customHeight="1">
      <c r="A528" s="1"/>
      <c r="B528" s="1"/>
      <c r="C528" s="1"/>
      <c r="D528" s="1"/>
      <c r="E528" s="1"/>
      <c r="F528" s="1"/>
      <c r="G528" s="1"/>
      <c r="H528" s="1"/>
      <c r="I528" s="79"/>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9"/>
      <c r="AM528" s="1"/>
      <c r="AN528" s="1"/>
      <c r="AO528" s="1"/>
      <c r="AP528" s="1"/>
      <c r="AQ528" s="1"/>
      <c r="AR528" s="1"/>
      <c r="AS528" s="1"/>
      <c r="AT528" s="1"/>
      <c r="AU528" s="1"/>
      <c r="AV528" s="1"/>
      <c r="AW528" s="1"/>
      <c r="AX528" s="1"/>
      <c r="AY528" s="1"/>
      <c r="AZ528" s="1"/>
      <c r="BA528" s="1"/>
      <c r="BB528" s="1"/>
      <c r="BC528" s="1"/>
    </row>
    <row r="529" spans="1:55" ht="15.75" customHeight="1">
      <c r="A529" s="1"/>
      <c r="B529" s="1"/>
      <c r="C529" s="1"/>
      <c r="D529" s="1"/>
      <c r="E529" s="1"/>
      <c r="F529" s="1"/>
      <c r="G529" s="1"/>
      <c r="H529" s="1"/>
      <c r="I529" s="79"/>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9"/>
      <c r="AM529" s="1"/>
      <c r="AN529" s="1"/>
      <c r="AO529" s="1"/>
      <c r="AP529" s="1"/>
      <c r="AQ529" s="1"/>
      <c r="AR529" s="1"/>
      <c r="AS529" s="1"/>
      <c r="AT529" s="1"/>
      <c r="AU529" s="1"/>
      <c r="AV529" s="1"/>
      <c r="AW529" s="1"/>
      <c r="AX529" s="1"/>
      <c r="AY529" s="1"/>
      <c r="AZ529" s="1"/>
      <c r="BA529" s="1"/>
      <c r="BB529" s="1"/>
      <c r="BC529" s="1"/>
    </row>
    <row r="530" spans="1:55" ht="15.75" customHeight="1">
      <c r="A530" s="1"/>
      <c r="B530" s="1"/>
      <c r="C530" s="1"/>
      <c r="D530" s="1"/>
      <c r="E530" s="1"/>
      <c r="F530" s="1"/>
      <c r="G530" s="1"/>
      <c r="H530" s="1"/>
      <c r="I530" s="79"/>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9"/>
      <c r="AM530" s="1"/>
      <c r="AN530" s="1"/>
      <c r="AO530" s="1"/>
      <c r="AP530" s="1"/>
      <c r="AQ530" s="1"/>
      <c r="AR530" s="1"/>
      <c r="AS530" s="1"/>
      <c r="AT530" s="1"/>
      <c r="AU530" s="1"/>
      <c r="AV530" s="1"/>
      <c r="AW530" s="1"/>
      <c r="AX530" s="1"/>
      <c r="AY530" s="1"/>
      <c r="AZ530" s="1"/>
      <c r="BA530" s="1"/>
      <c r="BB530" s="1"/>
      <c r="BC530" s="1"/>
    </row>
    <row r="531" spans="1:55" ht="15.75" customHeight="1">
      <c r="A531" s="1"/>
      <c r="B531" s="1"/>
      <c r="C531" s="1"/>
      <c r="D531" s="1"/>
      <c r="E531" s="1"/>
      <c r="F531" s="1"/>
      <c r="G531" s="1"/>
      <c r="H531" s="1"/>
      <c r="I531" s="79"/>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9"/>
      <c r="AM531" s="1"/>
      <c r="AN531" s="1"/>
      <c r="AO531" s="1"/>
      <c r="AP531" s="1"/>
      <c r="AQ531" s="1"/>
      <c r="AR531" s="1"/>
      <c r="AS531" s="1"/>
      <c r="AT531" s="1"/>
      <c r="AU531" s="1"/>
      <c r="AV531" s="1"/>
      <c r="AW531" s="1"/>
      <c r="AX531" s="1"/>
      <c r="AY531" s="1"/>
      <c r="AZ531" s="1"/>
      <c r="BA531" s="1"/>
      <c r="BB531" s="1"/>
      <c r="BC531" s="1"/>
    </row>
    <row r="532" spans="1:55" ht="15.75" customHeight="1">
      <c r="A532" s="1"/>
      <c r="B532" s="1"/>
      <c r="C532" s="1"/>
      <c r="D532" s="1"/>
      <c r="E532" s="1"/>
      <c r="F532" s="1"/>
      <c r="G532" s="1"/>
      <c r="H532" s="1"/>
      <c r="I532" s="79"/>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9"/>
      <c r="AM532" s="1"/>
      <c r="AN532" s="1"/>
      <c r="AO532" s="1"/>
      <c r="AP532" s="1"/>
      <c r="AQ532" s="1"/>
      <c r="AR532" s="1"/>
      <c r="AS532" s="1"/>
      <c r="AT532" s="1"/>
      <c r="AU532" s="1"/>
      <c r="AV532" s="1"/>
      <c r="AW532" s="1"/>
      <c r="AX532" s="1"/>
      <c r="AY532" s="1"/>
      <c r="AZ532" s="1"/>
      <c r="BA532" s="1"/>
      <c r="BB532" s="1"/>
      <c r="BC532" s="1"/>
    </row>
    <row r="533" spans="1:55" ht="15.75" customHeight="1">
      <c r="A533" s="1"/>
      <c r="B533" s="1"/>
      <c r="C533" s="1"/>
      <c r="D533" s="1"/>
      <c r="E533" s="1"/>
      <c r="F533" s="1"/>
      <c r="G533" s="1"/>
      <c r="H533" s="1"/>
      <c r="I533" s="79"/>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9"/>
      <c r="AM533" s="1"/>
      <c r="AN533" s="1"/>
      <c r="AO533" s="1"/>
      <c r="AP533" s="1"/>
      <c r="AQ533" s="1"/>
      <c r="AR533" s="1"/>
      <c r="AS533" s="1"/>
      <c r="AT533" s="1"/>
      <c r="AU533" s="1"/>
      <c r="AV533" s="1"/>
      <c r="AW533" s="1"/>
      <c r="AX533" s="1"/>
      <c r="AY533" s="1"/>
      <c r="AZ533" s="1"/>
      <c r="BA533" s="1"/>
      <c r="BB533" s="1"/>
      <c r="BC533" s="1"/>
    </row>
    <row r="534" spans="1:55" ht="15.75" customHeight="1">
      <c r="A534" s="1"/>
      <c r="B534" s="1"/>
      <c r="C534" s="1"/>
      <c r="D534" s="1"/>
      <c r="E534" s="1"/>
      <c r="F534" s="1"/>
      <c r="G534" s="1"/>
      <c r="H534" s="1"/>
      <c r="I534" s="79"/>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9"/>
      <c r="AM534" s="1"/>
      <c r="AN534" s="1"/>
      <c r="AO534" s="1"/>
      <c r="AP534" s="1"/>
      <c r="AQ534" s="1"/>
      <c r="AR534" s="1"/>
      <c r="AS534" s="1"/>
      <c r="AT534" s="1"/>
      <c r="AU534" s="1"/>
      <c r="AV534" s="1"/>
      <c r="AW534" s="1"/>
      <c r="AX534" s="1"/>
      <c r="AY534" s="1"/>
      <c r="AZ534" s="1"/>
      <c r="BA534" s="1"/>
      <c r="BB534" s="1"/>
      <c r="BC534" s="1"/>
    </row>
    <row r="535" spans="1:55" ht="15.75" customHeight="1">
      <c r="A535" s="1"/>
      <c r="B535" s="1"/>
      <c r="C535" s="1"/>
      <c r="D535" s="1"/>
      <c r="E535" s="1"/>
      <c r="F535" s="1"/>
      <c r="G535" s="1"/>
      <c r="H535" s="1"/>
      <c r="I535" s="79"/>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9"/>
      <c r="AM535" s="1"/>
      <c r="AN535" s="1"/>
      <c r="AO535" s="1"/>
      <c r="AP535" s="1"/>
      <c r="AQ535" s="1"/>
      <c r="AR535" s="1"/>
      <c r="AS535" s="1"/>
      <c r="AT535" s="1"/>
      <c r="AU535" s="1"/>
      <c r="AV535" s="1"/>
      <c r="AW535" s="1"/>
      <c r="AX535" s="1"/>
      <c r="AY535" s="1"/>
      <c r="AZ535" s="1"/>
      <c r="BA535" s="1"/>
      <c r="BB535" s="1"/>
      <c r="BC535" s="1"/>
    </row>
    <row r="536" spans="1:55" ht="15.75" customHeight="1">
      <c r="A536" s="1"/>
      <c r="B536" s="1"/>
      <c r="C536" s="1"/>
      <c r="D536" s="1"/>
      <c r="E536" s="1"/>
      <c r="F536" s="1"/>
      <c r="G536" s="1"/>
      <c r="H536" s="1"/>
      <c r="I536" s="79"/>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9"/>
      <c r="AM536" s="1"/>
      <c r="AN536" s="1"/>
      <c r="AO536" s="1"/>
      <c r="AP536" s="1"/>
      <c r="AQ536" s="1"/>
      <c r="AR536" s="1"/>
      <c r="AS536" s="1"/>
      <c r="AT536" s="1"/>
      <c r="AU536" s="1"/>
      <c r="AV536" s="1"/>
      <c r="AW536" s="1"/>
      <c r="AX536" s="1"/>
      <c r="AY536" s="1"/>
      <c r="AZ536" s="1"/>
      <c r="BA536" s="1"/>
      <c r="BB536" s="1"/>
      <c r="BC536" s="1"/>
    </row>
    <row r="537" spans="1:55" ht="15.75" customHeight="1">
      <c r="A537" s="1"/>
      <c r="B537" s="1"/>
      <c r="C537" s="1"/>
      <c r="D537" s="1"/>
      <c r="E537" s="1"/>
      <c r="F537" s="1"/>
      <c r="G537" s="1"/>
      <c r="H537" s="1"/>
      <c r="I537" s="79"/>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9"/>
      <c r="AM537" s="1"/>
      <c r="AN537" s="1"/>
      <c r="AO537" s="1"/>
      <c r="AP537" s="1"/>
      <c r="AQ537" s="1"/>
      <c r="AR537" s="1"/>
      <c r="AS537" s="1"/>
      <c r="AT537" s="1"/>
      <c r="AU537" s="1"/>
      <c r="AV537" s="1"/>
      <c r="AW537" s="1"/>
      <c r="AX537" s="1"/>
      <c r="AY537" s="1"/>
      <c r="AZ537" s="1"/>
      <c r="BA537" s="1"/>
      <c r="BB537" s="1"/>
      <c r="BC537" s="1"/>
    </row>
    <row r="538" spans="1:55" ht="15.75" customHeight="1">
      <c r="A538" s="1"/>
      <c r="B538" s="1"/>
      <c r="C538" s="1"/>
      <c r="D538" s="1"/>
      <c r="E538" s="1"/>
      <c r="F538" s="1"/>
      <c r="G538" s="1"/>
      <c r="H538" s="1"/>
      <c r="I538" s="79"/>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9"/>
      <c r="AM538" s="1"/>
      <c r="AN538" s="1"/>
      <c r="AO538" s="1"/>
      <c r="AP538" s="1"/>
      <c r="AQ538" s="1"/>
      <c r="AR538" s="1"/>
      <c r="AS538" s="1"/>
      <c r="AT538" s="1"/>
      <c r="AU538" s="1"/>
      <c r="AV538" s="1"/>
      <c r="AW538" s="1"/>
      <c r="AX538" s="1"/>
      <c r="AY538" s="1"/>
      <c r="AZ538" s="1"/>
      <c r="BA538" s="1"/>
      <c r="BB538" s="1"/>
      <c r="BC538" s="1"/>
    </row>
    <row r="539" spans="1:55" ht="15.75" customHeight="1">
      <c r="A539" s="1"/>
      <c r="B539" s="1"/>
      <c r="C539" s="1"/>
      <c r="D539" s="1"/>
      <c r="E539" s="1"/>
      <c r="F539" s="1"/>
      <c r="G539" s="1"/>
      <c r="H539" s="1"/>
      <c r="I539" s="79"/>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9"/>
      <c r="AM539" s="1"/>
      <c r="AN539" s="1"/>
      <c r="AO539" s="1"/>
      <c r="AP539" s="1"/>
      <c r="AQ539" s="1"/>
      <c r="AR539" s="1"/>
      <c r="AS539" s="1"/>
      <c r="AT539" s="1"/>
      <c r="AU539" s="1"/>
      <c r="AV539" s="1"/>
      <c r="AW539" s="1"/>
      <c r="AX539" s="1"/>
      <c r="AY539" s="1"/>
      <c r="AZ539" s="1"/>
      <c r="BA539" s="1"/>
      <c r="BB539" s="1"/>
      <c r="BC539" s="1"/>
    </row>
    <row r="540" spans="1:55" ht="15.75" customHeight="1">
      <c r="A540" s="1"/>
      <c r="B540" s="1"/>
      <c r="C540" s="1"/>
      <c r="D540" s="1"/>
      <c r="E540" s="1"/>
      <c r="F540" s="1"/>
      <c r="G540" s="1"/>
      <c r="H540" s="1"/>
      <c r="I540" s="79"/>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9"/>
      <c r="AM540" s="1"/>
      <c r="AN540" s="1"/>
      <c r="AO540" s="1"/>
      <c r="AP540" s="1"/>
      <c r="AQ540" s="1"/>
      <c r="AR540" s="1"/>
      <c r="AS540" s="1"/>
      <c r="AT540" s="1"/>
      <c r="AU540" s="1"/>
      <c r="AV540" s="1"/>
      <c r="AW540" s="1"/>
      <c r="AX540" s="1"/>
      <c r="AY540" s="1"/>
      <c r="AZ540" s="1"/>
      <c r="BA540" s="1"/>
      <c r="BB540" s="1"/>
      <c r="BC540" s="1"/>
    </row>
    <row r="541" spans="1:55" ht="15.75" customHeight="1">
      <c r="A541" s="1"/>
      <c r="B541" s="1"/>
      <c r="C541" s="1"/>
      <c r="D541" s="1"/>
      <c r="E541" s="1"/>
      <c r="F541" s="1"/>
      <c r="G541" s="1"/>
      <c r="H541" s="1"/>
      <c r="I541" s="79"/>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9"/>
      <c r="AM541" s="1"/>
      <c r="AN541" s="1"/>
      <c r="AO541" s="1"/>
      <c r="AP541" s="1"/>
      <c r="AQ541" s="1"/>
      <c r="AR541" s="1"/>
      <c r="AS541" s="1"/>
      <c r="AT541" s="1"/>
      <c r="AU541" s="1"/>
      <c r="AV541" s="1"/>
      <c r="AW541" s="1"/>
      <c r="AX541" s="1"/>
      <c r="AY541" s="1"/>
      <c r="AZ541" s="1"/>
      <c r="BA541" s="1"/>
      <c r="BB541" s="1"/>
      <c r="BC541" s="1"/>
    </row>
    <row r="542" spans="1:55" ht="15.75" customHeight="1">
      <c r="A542" s="1"/>
      <c r="B542" s="1"/>
      <c r="C542" s="1"/>
      <c r="D542" s="1"/>
      <c r="E542" s="1"/>
      <c r="F542" s="1"/>
      <c r="G542" s="1"/>
      <c r="H542" s="1"/>
      <c r="I542" s="79"/>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9"/>
      <c r="AM542" s="1"/>
      <c r="AN542" s="1"/>
      <c r="AO542" s="1"/>
      <c r="AP542" s="1"/>
      <c r="AQ542" s="1"/>
      <c r="AR542" s="1"/>
      <c r="AS542" s="1"/>
      <c r="AT542" s="1"/>
      <c r="AU542" s="1"/>
      <c r="AV542" s="1"/>
      <c r="AW542" s="1"/>
      <c r="AX542" s="1"/>
      <c r="AY542" s="1"/>
      <c r="AZ542" s="1"/>
      <c r="BA542" s="1"/>
      <c r="BB542" s="1"/>
      <c r="BC542" s="1"/>
    </row>
    <row r="543" spans="1:55" ht="15.75" customHeight="1">
      <c r="A543" s="1"/>
      <c r="B543" s="1"/>
      <c r="C543" s="1"/>
      <c r="D543" s="1"/>
      <c r="E543" s="1"/>
      <c r="F543" s="1"/>
      <c r="G543" s="1"/>
      <c r="H543" s="1"/>
      <c r="I543" s="79"/>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9"/>
      <c r="AM543" s="1"/>
      <c r="AN543" s="1"/>
      <c r="AO543" s="1"/>
      <c r="AP543" s="1"/>
      <c r="AQ543" s="1"/>
      <c r="AR543" s="1"/>
      <c r="AS543" s="1"/>
      <c r="AT543" s="1"/>
      <c r="AU543" s="1"/>
      <c r="AV543" s="1"/>
      <c r="AW543" s="1"/>
      <c r="AX543" s="1"/>
      <c r="AY543" s="1"/>
      <c r="AZ543" s="1"/>
      <c r="BA543" s="1"/>
      <c r="BB543" s="1"/>
      <c r="BC543" s="1"/>
    </row>
    <row r="544" spans="1:55" ht="15.75" customHeight="1">
      <c r="A544" s="1"/>
      <c r="B544" s="1"/>
      <c r="C544" s="1"/>
      <c r="D544" s="1"/>
      <c r="E544" s="1"/>
      <c r="F544" s="1"/>
      <c r="G544" s="1"/>
      <c r="H544" s="1"/>
      <c r="I544" s="79"/>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9"/>
      <c r="AM544" s="1"/>
      <c r="AN544" s="1"/>
      <c r="AO544" s="1"/>
      <c r="AP544" s="1"/>
      <c r="AQ544" s="1"/>
      <c r="AR544" s="1"/>
      <c r="AS544" s="1"/>
      <c r="AT544" s="1"/>
      <c r="AU544" s="1"/>
      <c r="AV544" s="1"/>
      <c r="AW544" s="1"/>
      <c r="AX544" s="1"/>
      <c r="AY544" s="1"/>
      <c r="AZ544" s="1"/>
      <c r="BA544" s="1"/>
      <c r="BB544" s="1"/>
      <c r="BC544" s="1"/>
    </row>
    <row r="545" spans="1:55" ht="15.75" customHeight="1">
      <c r="A545" s="1"/>
      <c r="B545" s="1"/>
      <c r="C545" s="1"/>
      <c r="D545" s="1"/>
      <c r="E545" s="1"/>
      <c r="F545" s="1"/>
      <c r="G545" s="1"/>
      <c r="H545" s="1"/>
      <c r="I545" s="79"/>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9"/>
      <c r="AM545" s="1"/>
      <c r="AN545" s="1"/>
      <c r="AO545" s="1"/>
      <c r="AP545" s="1"/>
      <c r="AQ545" s="1"/>
      <c r="AR545" s="1"/>
      <c r="AS545" s="1"/>
      <c r="AT545" s="1"/>
      <c r="AU545" s="1"/>
      <c r="AV545" s="1"/>
      <c r="AW545" s="1"/>
      <c r="AX545" s="1"/>
      <c r="AY545" s="1"/>
      <c r="AZ545" s="1"/>
      <c r="BA545" s="1"/>
      <c r="BB545" s="1"/>
      <c r="BC545" s="1"/>
    </row>
    <row r="546" spans="1:55" ht="15.75" customHeight="1">
      <c r="A546" s="1"/>
      <c r="B546" s="1"/>
      <c r="C546" s="1"/>
      <c r="D546" s="1"/>
      <c r="E546" s="1"/>
      <c r="F546" s="1"/>
      <c r="G546" s="1"/>
      <c r="H546" s="1"/>
      <c r="I546" s="79"/>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9"/>
      <c r="AM546" s="1"/>
      <c r="AN546" s="1"/>
      <c r="AO546" s="1"/>
      <c r="AP546" s="1"/>
      <c r="AQ546" s="1"/>
      <c r="AR546" s="1"/>
      <c r="AS546" s="1"/>
      <c r="AT546" s="1"/>
      <c r="AU546" s="1"/>
      <c r="AV546" s="1"/>
      <c r="AW546" s="1"/>
      <c r="AX546" s="1"/>
      <c r="AY546" s="1"/>
      <c r="AZ546" s="1"/>
      <c r="BA546" s="1"/>
      <c r="BB546" s="1"/>
      <c r="BC546" s="1"/>
    </row>
    <row r="547" spans="1:55" ht="15.75" customHeight="1">
      <c r="A547" s="1"/>
      <c r="B547" s="1"/>
      <c r="C547" s="1"/>
      <c r="D547" s="1"/>
      <c r="E547" s="1"/>
      <c r="F547" s="1"/>
      <c r="G547" s="1"/>
      <c r="H547" s="1"/>
      <c r="I547" s="79"/>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9"/>
      <c r="AM547" s="1"/>
      <c r="AN547" s="1"/>
      <c r="AO547" s="1"/>
      <c r="AP547" s="1"/>
      <c r="AQ547" s="1"/>
      <c r="AR547" s="1"/>
      <c r="AS547" s="1"/>
      <c r="AT547" s="1"/>
      <c r="AU547" s="1"/>
      <c r="AV547" s="1"/>
      <c r="AW547" s="1"/>
      <c r="AX547" s="1"/>
      <c r="AY547" s="1"/>
      <c r="AZ547" s="1"/>
      <c r="BA547" s="1"/>
      <c r="BB547" s="1"/>
      <c r="BC547" s="1"/>
    </row>
    <row r="548" spans="1:55" ht="15.75" customHeight="1">
      <c r="A548" s="1"/>
      <c r="B548" s="1"/>
      <c r="C548" s="1"/>
      <c r="D548" s="1"/>
      <c r="E548" s="1"/>
      <c r="F548" s="1"/>
      <c r="G548" s="1"/>
      <c r="H548" s="1"/>
      <c r="I548" s="79"/>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9"/>
      <c r="AM548" s="1"/>
      <c r="AN548" s="1"/>
      <c r="AO548" s="1"/>
      <c r="AP548" s="1"/>
      <c r="AQ548" s="1"/>
      <c r="AR548" s="1"/>
      <c r="AS548" s="1"/>
      <c r="AT548" s="1"/>
      <c r="AU548" s="1"/>
      <c r="AV548" s="1"/>
      <c r="AW548" s="1"/>
      <c r="AX548" s="1"/>
      <c r="AY548" s="1"/>
      <c r="AZ548" s="1"/>
      <c r="BA548" s="1"/>
      <c r="BB548" s="1"/>
      <c r="BC548" s="1"/>
    </row>
    <row r="549" spans="1:55" ht="15.75" customHeight="1">
      <c r="A549" s="1"/>
      <c r="B549" s="1"/>
      <c r="C549" s="1"/>
      <c r="D549" s="1"/>
      <c r="E549" s="1"/>
      <c r="F549" s="1"/>
      <c r="G549" s="1"/>
      <c r="H549" s="1"/>
      <c r="I549" s="79"/>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9"/>
      <c r="AM549" s="1"/>
      <c r="AN549" s="1"/>
      <c r="AO549" s="1"/>
      <c r="AP549" s="1"/>
      <c r="AQ549" s="1"/>
      <c r="AR549" s="1"/>
      <c r="AS549" s="1"/>
      <c r="AT549" s="1"/>
      <c r="AU549" s="1"/>
      <c r="AV549" s="1"/>
      <c r="AW549" s="1"/>
      <c r="AX549" s="1"/>
      <c r="AY549" s="1"/>
      <c r="AZ549" s="1"/>
      <c r="BA549" s="1"/>
      <c r="BB549" s="1"/>
      <c r="BC549" s="1"/>
    </row>
    <row r="550" spans="1:55" ht="15.75" customHeight="1">
      <c r="A550" s="1"/>
      <c r="B550" s="1"/>
      <c r="C550" s="1"/>
      <c r="D550" s="1"/>
      <c r="E550" s="1"/>
      <c r="F550" s="1"/>
      <c r="G550" s="1"/>
      <c r="H550" s="1"/>
      <c r="I550" s="79"/>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9"/>
      <c r="AM550" s="1"/>
      <c r="AN550" s="1"/>
      <c r="AO550" s="1"/>
      <c r="AP550" s="1"/>
      <c r="AQ550" s="1"/>
      <c r="AR550" s="1"/>
      <c r="AS550" s="1"/>
      <c r="AT550" s="1"/>
      <c r="AU550" s="1"/>
      <c r="AV550" s="1"/>
      <c r="AW550" s="1"/>
      <c r="AX550" s="1"/>
      <c r="AY550" s="1"/>
      <c r="AZ550" s="1"/>
      <c r="BA550" s="1"/>
      <c r="BB550" s="1"/>
      <c r="BC550" s="1"/>
    </row>
    <row r="551" spans="1:55" ht="15.75" customHeight="1">
      <c r="A551" s="1"/>
      <c r="B551" s="1"/>
      <c r="C551" s="1"/>
      <c r="D551" s="1"/>
      <c r="E551" s="1"/>
      <c r="F551" s="1"/>
      <c r="G551" s="1"/>
      <c r="H551" s="1"/>
      <c r="I551" s="79"/>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9"/>
      <c r="AM551" s="1"/>
      <c r="AN551" s="1"/>
      <c r="AO551" s="1"/>
      <c r="AP551" s="1"/>
      <c r="AQ551" s="1"/>
      <c r="AR551" s="1"/>
      <c r="AS551" s="1"/>
      <c r="AT551" s="1"/>
      <c r="AU551" s="1"/>
      <c r="AV551" s="1"/>
      <c r="AW551" s="1"/>
      <c r="AX551" s="1"/>
      <c r="AY551" s="1"/>
      <c r="AZ551" s="1"/>
      <c r="BA551" s="1"/>
      <c r="BB551" s="1"/>
      <c r="BC551" s="1"/>
    </row>
    <row r="552" spans="1:55" ht="15.75" customHeight="1">
      <c r="A552" s="1"/>
      <c r="B552" s="1"/>
      <c r="C552" s="1"/>
      <c r="D552" s="1"/>
      <c r="E552" s="1"/>
      <c r="F552" s="1"/>
      <c r="G552" s="1"/>
      <c r="H552" s="1"/>
      <c r="I552" s="79"/>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9"/>
      <c r="AM552" s="1"/>
      <c r="AN552" s="1"/>
      <c r="AO552" s="1"/>
      <c r="AP552" s="1"/>
      <c r="AQ552" s="1"/>
      <c r="AR552" s="1"/>
      <c r="AS552" s="1"/>
      <c r="AT552" s="1"/>
      <c r="AU552" s="1"/>
      <c r="AV552" s="1"/>
      <c r="AW552" s="1"/>
      <c r="AX552" s="1"/>
      <c r="AY552" s="1"/>
      <c r="AZ552" s="1"/>
      <c r="BA552" s="1"/>
      <c r="BB552" s="1"/>
      <c r="BC552" s="1"/>
    </row>
    <row r="553" spans="1:55" ht="15.75" customHeight="1">
      <c r="A553" s="1"/>
      <c r="B553" s="1"/>
      <c r="C553" s="1"/>
      <c r="D553" s="1"/>
      <c r="E553" s="1"/>
      <c r="F553" s="1"/>
      <c r="G553" s="1"/>
      <c r="H553" s="1"/>
      <c r="I553" s="79"/>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9"/>
      <c r="AM553" s="1"/>
      <c r="AN553" s="1"/>
      <c r="AO553" s="1"/>
      <c r="AP553" s="1"/>
      <c r="AQ553" s="1"/>
      <c r="AR553" s="1"/>
      <c r="AS553" s="1"/>
      <c r="AT553" s="1"/>
      <c r="AU553" s="1"/>
      <c r="AV553" s="1"/>
      <c r="AW553" s="1"/>
      <c r="AX553" s="1"/>
      <c r="AY553" s="1"/>
      <c r="AZ553" s="1"/>
      <c r="BA553" s="1"/>
      <c r="BB553" s="1"/>
      <c r="BC553" s="1"/>
    </row>
    <row r="554" spans="1:55" ht="15.75" customHeight="1">
      <c r="A554" s="1"/>
      <c r="B554" s="1"/>
      <c r="C554" s="1"/>
      <c r="D554" s="1"/>
      <c r="E554" s="1"/>
      <c r="F554" s="1"/>
      <c r="G554" s="1"/>
      <c r="H554" s="1"/>
      <c r="I554" s="79"/>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9"/>
      <c r="AM554" s="1"/>
      <c r="AN554" s="1"/>
      <c r="AO554" s="1"/>
      <c r="AP554" s="1"/>
      <c r="AQ554" s="1"/>
      <c r="AR554" s="1"/>
      <c r="AS554" s="1"/>
      <c r="AT554" s="1"/>
      <c r="AU554" s="1"/>
      <c r="AV554" s="1"/>
      <c r="AW554" s="1"/>
      <c r="AX554" s="1"/>
      <c r="AY554" s="1"/>
      <c r="AZ554" s="1"/>
      <c r="BA554" s="1"/>
      <c r="BB554" s="1"/>
      <c r="BC554" s="1"/>
    </row>
    <row r="555" spans="1:55" ht="15.75" customHeight="1">
      <c r="A555" s="1"/>
      <c r="B555" s="1"/>
      <c r="C555" s="1"/>
      <c r="D555" s="1"/>
      <c r="E555" s="1"/>
      <c r="F555" s="1"/>
      <c r="G555" s="1"/>
      <c r="H555" s="1"/>
      <c r="I555" s="79"/>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9"/>
      <c r="AM555" s="1"/>
      <c r="AN555" s="1"/>
      <c r="AO555" s="1"/>
      <c r="AP555" s="1"/>
      <c r="AQ555" s="1"/>
      <c r="AR555" s="1"/>
      <c r="AS555" s="1"/>
      <c r="AT555" s="1"/>
      <c r="AU555" s="1"/>
      <c r="AV555" s="1"/>
      <c r="AW555" s="1"/>
      <c r="AX555" s="1"/>
      <c r="AY555" s="1"/>
      <c r="AZ555" s="1"/>
      <c r="BA555" s="1"/>
      <c r="BB555" s="1"/>
      <c r="BC555" s="1"/>
    </row>
    <row r="556" spans="1:55" ht="15.75" customHeight="1">
      <c r="A556" s="1"/>
      <c r="B556" s="1"/>
      <c r="C556" s="1"/>
      <c r="D556" s="1"/>
      <c r="E556" s="1"/>
      <c r="F556" s="1"/>
      <c r="G556" s="1"/>
      <c r="H556" s="1"/>
      <c r="I556" s="79"/>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9"/>
      <c r="AM556" s="1"/>
      <c r="AN556" s="1"/>
      <c r="AO556" s="1"/>
      <c r="AP556" s="1"/>
      <c r="AQ556" s="1"/>
      <c r="AR556" s="1"/>
      <c r="AS556" s="1"/>
      <c r="AT556" s="1"/>
      <c r="AU556" s="1"/>
      <c r="AV556" s="1"/>
      <c r="AW556" s="1"/>
      <c r="AX556" s="1"/>
      <c r="AY556" s="1"/>
      <c r="AZ556" s="1"/>
      <c r="BA556" s="1"/>
      <c r="BB556" s="1"/>
      <c r="BC556" s="1"/>
    </row>
    <row r="557" spans="1:55" ht="15.75" customHeight="1">
      <c r="A557" s="1"/>
      <c r="B557" s="1"/>
      <c r="C557" s="1"/>
      <c r="D557" s="1"/>
      <c r="E557" s="1"/>
      <c r="F557" s="1"/>
      <c r="G557" s="1"/>
      <c r="H557" s="1"/>
      <c r="I557" s="79"/>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9"/>
      <c r="AM557" s="1"/>
      <c r="AN557" s="1"/>
      <c r="AO557" s="1"/>
      <c r="AP557" s="1"/>
      <c r="AQ557" s="1"/>
      <c r="AR557" s="1"/>
      <c r="AS557" s="1"/>
      <c r="AT557" s="1"/>
      <c r="AU557" s="1"/>
      <c r="AV557" s="1"/>
      <c r="AW557" s="1"/>
      <c r="AX557" s="1"/>
      <c r="AY557" s="1"/>
      <c r="AZ557" s="1"/>
      <c r="BA557" s="1"/>
      <c r="BB557" s="1"/>
      <c r="BC557" s="1"/>
    </row>
    <row r="558" spans="1:55" ht="15.75" customHeight="1">
      <c r="A558" s="1"/>
      <c r="B558" s="1"/>
      <c r="C558" s="1"/>
      <c r="D558" s="1"/>
      <c r="E558" s="1"/>
      <c r="F558" s="1"/>
      <c r="G558" s="1"/>
      <c r="H558" s="1"/>
      <c r="I558" s="79"/>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9"/>
      <c r="AM558" s="1"/>
      <c r="AN558" s="1"/>
      <c r="AO558" s="1"/>
      <c r="AP558" s="1"/>
      <c r="AQ558" s="1"/>
      <c r="AR558" s="1"/>
      <c r="AS558" s="1"/>
      <c r="AT558" s="1"/>
      <c r="AU558" s="1"/>
      <c r="AV558" s="1"/>
      <c r="AW558" s="1"/>
      <c r="AX558" s="1"/>
      <c r="AY558" s="1"/>
      <c r="AZ558" s="1"/>
      <c r="BA558" s="1"/>
      <c r="BB558" s="1"/>
      <c r="BC558" s="1"/>
    </row>
    <row r="559" spans="1:55" ht="15.75" customHeight="1">
      <c r="A559" s="1"/>
      <c r="B559" s="1"/>
      <c r="C559" s="1"/>
      <c r="D559" s="1"/>
      <c r="E559" s="1"/>
      <c r="F559" s="1"/>
      <c r="G559" s="1"/>
      <c r="H559" s="1"/>
      <c r="I559" s="79"/>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9"/>
      <c r="AM559" s="1"/>
      <c r="AN559" s="1"/>
      <c r="AO559" s="1"/>
      <c r="AP559" s="1"/>
      <c r="AQ559" s="1"/>
      <c r="AR559" s="1"/>
      <c r="AS559" s="1"/>
      <c r="AT559" s="1"/>
      <c r="AU559" s="1"/>
      <c r="AV559" s="1"/>
      <c r="AW559" s="1"/>
      <c r="AX559" s="1"/>
      <c r="AY559" s="1"/>
      <c r="AZ559" s="1"/>
      <c r="BA559" s="1"/>
      <c r="BB559" s="1"/>
      <c r="BC559" s="1"/>
    </row>
    <row r="560" spans="1:55" ht="15.75" customHeight="1">
      <c r="A560" s="1"/>
      <c r="B560" s="1"/>
      <c r="C560" s="1"/>
      <c r="D560" s="1"/>
      <c r="E560" s="1"/>
      <c r="F560" s="1"/>
      <c r="G560" s="1"/>
      <c r="H560" s="1"/>
      <c r="I560" s="79"/>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9"/>
      <c r="AM560" s="1"/>
      <c r="AN560" s="1"/>
      <c r="AO560" s="1"/>
      <c r="AP560" s="1"/>
      <c r="AQ560" s="1"/>
      <c r="AR560" s="1"/>
      <c r="AS560" s="1"/>
      <c r="AT560" s="1"/>
      <c r="AU560" s="1"/>
      <c r="AV560" s="1"/>
      <c r="AW560" s="1"/>
      <c r="AX560" s="1"/>
      <c r="AY560" s="1"/>
      <c r="AZ560" s="1"/>
      <c r="BA560" s="1"/>
      <c r="BB560" s="1"/>
      <c r="BC560" s="1"/>
    </row>
    <row r="561" spans="1:55" ht="15.75" customHeight="1">
      <c r="A561" s="1"/>
      <c r="B561" s="1"/>
      <c r="C561" s="1"/>
      <c r="D561" s="1"/>
      <c r="E561" s="1"/>
      <c r="F561" s="1"/>
      <c r="G561" s="1"/>
      <c r="H561" s="1"/>
      <c r="I561" s="79"/>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9"/>
      <c r="AM561" s="1"/>
      <c r="AN561" s="1"/>
      <c r="AO561" s="1"/>
      <c r="AP561" s="1"/>
      <c r="AQ561" s="1"/>
      <c r="AR561" s="1"/>
      <c r="AS561" s="1"/>
      <c r="AT561" s="1"/>
      <c r="AU561" s="1"/>
      <c r="AV561" s="1"/>
      <c r="AW561" s="1"/>
      <c r="AX561" s="1"/>
      <c r="AY561" s="1"/>
      <c r="AZ561" s="1"/>
      <c r="BA561" s="1"/>
      <c r="BB561" s="1"/>
      <c r="BC561" s="1"/>
    </row>
    <row r="562" spans="1:55" ht="15.75" customHeight="1">
      <c r="A562" s="1"/>
      <c r="B562" s="1"/>
      <c r="C562" s="1"/>
      <c r="D562" s="1"/>
      <c r="E562" s="1"/>
      <c r="F562" s="1"/>
      <c r="G562" s="1"/>
      <c r="H562" s="1"/>
      <c r="I562" s="79"/>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9"/>
      <c r="AM562" s="1"/>
      <c r="AN562" s="1"/>
      <c r="AO562" s="1"/>
      <c r="AP562" s="1"/>
      <c r="AQ562" s="1"/>
      <c r="AR562" s="1"/>
      <c r="AS562" s="1"/>
      <c r="AT562" s="1"/>
      <c r="AU562" s="1"/>
      <c r="AV562" s="1"/>
      <c r="AW562" s="1"/>
      <c r="AX562" s="1"/>
      <c r="AY562" s="1"/>
      <c r="AZ562" s="1"/>
      <c r="BA562" s="1"/>
      <c r="BB562" s="1"/>
      <c r="BC562" s="1"/>
    </row>
    <row r="563" spans="1:55" ht="15.75" customHeight="1">
      <c r="A563" s="1"/>
      <c r="B563" s="1"/>
      <c r="C563" s="1"/>
      <c r="D563" s="1"/>
      <c r="E563" s="1"/>
      <c r="F563" s="1"/>
      <c r="G563" s="1"/>
      <c r="H563" s="1"/>
      <c r="I563" s="79"/>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9"/>
      <c r="AM563" s="1"/>
      <c r="AN563" s="1"/>
      <c r="AO563" s="1"/>
      <c r="AP563" s="1"/>
      <c r="AQ563" s="1"/>
      <c r="AR563" s="1"/>
      <c r="AS563" s="1"/>
      <c r="AT563" s="1"/>
      <c r="AU563" s="1"/>
      <c r="AV563" s="1"/>
      <c r="AW563" s="1"/>
      <c r="AX563" s="1"/>
      <c r="AY563" s="1"/>
      <c r="AZ563" s="1"/>
      <c r="BA563" s="1"/>
      <c r="BB563" s="1"/>
      <c r="BC563" s="1"/>
    </row>
    <row r="564" spans="1:55" ht="15.75" customHeight="1">
      <c r="A564" s="1"/>
      <c r="B564" s="1"/>
      <c r="C564" s="1"/>
      <c r="D564" s="1"/>
      <c r="E564" s="1"/>
      <c r="F564" s="1"/>
      <c r="G564" s="1"/>
      <c r="H564" s="1"/>
      <c r="I564" s="79"/>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9"/>
      <c r="AM564" s="1"/>
      <c r="AN564" s="1"/>
      <c r="AO564" s="1"/>
      <c r="AP564" s="1"/>
      <c r="AQ564" s="1"/>
      <c r="AR564" s="1"/>
      <c r="AS564" s="1"/>
      <c r="AT564" s="1"/>
      <c r="AU564" s="1"/>
      <c r="AV564" s="1"/>
      <c r="AW564" s="1"/>
      <c r="AX564" s="1"/>
      <c r="AY564" s="1"/>
      <c r="AZ564" s="1"/>
      <c r="BA564" s="1"/>
      <c r="BB564" s="1"/>
      <c r="BC564" s="1"/>
    </row>
    <row r="565" spans="1:55" ht="15.75" customHeight="1">
      <c r="A565" s="1"/>
      <c r="B565" s="1"/>
      <c r="C565" s="1"/>
      <c r="D565" s="1"/>
      <c r="E565" s="1"/>
      <c r="F565" s="1"/>
      <c r="G565" s="1"/>
      <c r="H565" s="1"/>
      <c r="I565" s="79"/>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9"/>
      <c r="AM565" s="1"/>
      <c r="AN565" s="1"/>
      <c r="AO565" s="1"/>
      <c r="AP565" s="1"/>
      <c r="AQ565" s="1"/>
      <c r="AR565" s="1"/>
      <c r="AS565" s="1"/>
      <c r="AT565" s="1"/>
      <c r="AU565" s="1"/>
      <c r="AV565" s="1"/>
      <c r="AW565" s="1"/>
      <c r="AX565" s="1"/>
      <c r="AY565" s="1"/>
      <c r="AZ565" s="1"/>
      <c r="BA565" s="1"/>
      <c r="BB565" s="1"/>
      <c r="BC565" s="1"/>
    </row>
    <row r="566" spans="1:55" ht="15.75" customHeight="1">
      <c r="A566" s="1"/>
      <c r="B566" s="1"/>
      <c r="C566" s="1"/>
      <c r="D566" s="1"/>
      <c r="E566" s="1"/>
      <c r="F566" s="1"/>
      <c r="G566" s="1"/>
      <c r="H566" s="1"/>
      <c r="I566" s="79"/>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9"/>
      <c r="AM566" s="1"/>
      <c r="AN566" s="1"/>
      <c r="AO566" s="1"/>
      <c r="AP566" s="1"/>
      <c r="AQ566" s="1"/>
      <c r="AR566" s="1"/>
      <c r="AS566" s="1"/>
      <c r="AT566" s="1"/>
      <c r="AU566" s="1"/>
      <c r="AV566" s="1"/>
      <c r="AW566" s="1"/>
      <c r="AX566" s="1"/>
      <c r="AY566" s="1"/>
      <c r="AZ566" s="1"/>
      <c r="BA566" s="1"/>
      <c r="BB566" s="1"/>
      <c r="BC566" s="1"/>
    </row>
    <row r="567" spans="1:55" ht="15.75" customHeight="1">
      <c r="A567" s="1"/>
      <c r="B567" s="1"/>
      <c r="C567" s="1"/>
      <c r="D567" s="1"/>
      <c r="E567" s="1"/>
      <c r="F567" s="1"/>
      <c r="G567" s="1"/>
      <c r="H567" s="1"/>
      <c r="I567" s="79"/>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9"/>
      <c r="AM567" s="1"/>
      <c r="AN567" s="1"/>
      <c r="AO567" s="1"/>
      <c r="AP567" s="1"/>
      <c r="AQ567" s="1"/>
      <c r="AR567" s="1"/>
      <c r="AS567" s="1"/>
      <c r="AT567" s="1"/>
      <c r="AU567" s="1"/>
      <c r="AV567" s="1"/>
      <c r="AW567" s="1"/>
      <c r="AX567" s="1"/>
      <c r="AY567" s="1"/>
      <c r="AZ567" s="1"/>
      <c r="BA567" s="1"/>
      <c r="BB567" s="1"/>
      <c r="BC567" s="1"/>
    </row>
    <row r="568" spans="1:55" ht="15.75" customHeight="1">
      <c r="A568" s="1"/>
      <c r="B568" s="1"/>
      <c r="C568" s="1"/>
      <c r="D568" s="1"/>
      <c r="E568" s="1"/>
      <c r="F568" s="1"/>
      <c r="G568" s="1"/>
      <c r="H568" s="1"/>
      <c r="I568" s="79"/>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9"/>
      <c r="AM568" s="1"/>
      <c r="AN568" s="1"/>
      <c r="AO568" s="1"/>
      <c r="AP568" s="1"/>
      <c r="AQ568" s="1"/>
      <c r="AR568" s="1"/>
      <c r="AS568" s="1"/>
      <c r="AT568" s="1"/>
      <c r="AU568" s="1"/>
      <c r="AV568" s="1"/>
      <c r="AW568" s="1"/>
      <c r="AX568" s="1"/>
      <c r="AY568" s="1"/>
      <c r="AZ568" s="1"/>
      <c r="BA568" s="1"/>
      <c r="BB568" s="1"/>
      <c r="BC568" s="1"/>
    </row>
    <row r="569" spans="1:55" ht="15.75" customHeight="1">
      <c r="A569" s="1"/>
      <c r="B569" s="1"/>
      <c r="C569" s="1"/>
      <c r="D569" s="1"/>
      <c r="E569" s="1"/>
      <c r="F569" s="1"/>
      <c r="G569" s="1"/>
      <c r="H569" s="1"/>
      <c r="I569" s="79"/>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9"/>
      <c r="AM569" s="1"/>
      <c r="AN569" s="1"/>
      <c r="AO569" s="1"/>
      <c r="AP569" s="1"/>
      <c r="AQ569" s="1"/>
      <c r="AR569" s="1"/>
      <c r="AS569" s="1"/>
      <c r="AT569" s="1"/>
      <c r="AU569" s="1"/>
      <c r="AV569" s="1"/>
      <c r="AW569" s="1"/>
      <c r="AX569" s="1"/>
      <c r="AY569" s="1"/>
      <c r="AZ569" s="1"/>
      <c r="BA569" s="1"/>
      <c r="BB569" s="1"/>
      <c r="BC569" s="1"/>
    </row>
    <row r="570" spans="1:55" ht="15.75" customHeight="1">
      <c r="A570" s="1"/>
      <c r="B570" s="1"/>
      <c r="C570" s="1"/>
      <c r="D570" s="1"/>
      <c r="E570" s="1"/>
      <c r="F570" s="1"/>
      <c r="G570" s="1"/>
      <c r="H570" s="1"/>
      <c r="I570" s="79"/>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9"/>
      <c r="AM570" s="1"/>
      <c r="AN570" s="1"/>
      <c r="AO570" s="1"/>
      <c r="AP570" s="1"/>
      <c r="AQ570" s="1"/>
      <c r="AR570" s="1"/>
      <c r="AS570" s="1"/>
      <c r="AT570" s="1"/>
      <c r="AU570" s="1"/>
      <c r="AV570" s="1"/>
      <c r="AW570" s="1"/>
      <c r="AX570" s="1"/>
      <c r="AY570" s="1"/>
      <c r="AZ570" s="1"/>
      <c r="BA570" s="1"/>
      <c r="BB570" s="1"/>
      <c r="BC570" s="1"/>
    </row>
    <row r="571" spans="1:55" ht="15.75" customHeight="1">
      <c r="A571" s="1"/>
      <c r="B571" s="1"/>
      <c r="C571" s="1"/>
      <c r="D571" s="1"/>
      <c r="E571" s="1"/>
      <c r="F571" s="1"/>
      <c r="G571" s="1"/>
      <c r="H571" s="1"/>
      <c r="I571" s="79"/>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9"/>
      <c r="AM571" s="1"/>
      <c r="AN571" s="1"/>
      <c r="AO571" s="1"/>
      <c r="AP571" s="1"/>
      <c r="AQ571" s="1"/>
      <c r="AR571" s="1"/>
      <c r="AS571" s="1"/>
      <c r="AT571" s="1"/>
      <c r="AU571" s="1"/>
      <c r="AV571" s="1"/>
      <c r="AW571" s="1"/>
      <c r="AX571" s="1"/>
      <c r="AY571" s="1"/>
      <c r="AZ571" s="1"/>
      <c r="BA571" s="1"/>
      <c r="BB571" s="1"/>
      <c r="BC571" s="1"/>
    </row>
    <row r="572" spans="1:55" ht="15.75" customHeight="1">
      <c r="A572" s="1"/>
      <c r="B572" s="1"/>
      <c r="C572" s="1"/>
      <c r="D572" s="1"/>
      <c r="E572" s="1"/>
      <c r="F572" s="1"/>
      <c r="G572" s="1"/>
      <c r="H572" s="1"/>
      <c r="I572" s="79"/>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9"/>
      <c r="AM572" s="1"/>
      <c r="AN572" s="1"/>
      <c r="AO572" s="1"/>
      <c r="AP572" s="1"/>
      <c r="AQ572" s="1"/>
      <c r="AR572" s="1"/>
      <c r="AS572" s="1"/>
      <c r="AT572" s="1"/>
      <c r="AU572" s="1"/>
      <c r="AV572" s="1"/>
      <c r="AW572" s="1"/>
      <c r="AX572" s="1"/>
      <c r="AY572" s="1"/>
      <c r="AZ572" s="1"/>
      <c r="BA572" s="1"/>
      <c r="BB572" s="1"/>
      <c r="BC572" s="1"/>
    </row>
    <row r="573" spans="1:55" ht="15.75" customHeight="1">
      <c r="A573" s="1"/>
      <c r="B573" s="1"/>
      <c r="C573" s="1"/>
      <c r="D573" s="1"/>
      <c r="E573" s="1"/>
      <c r="F573" s="1"/>
      <c r="G573" s="1"/>
      <c r="H573" s="1"/>
      <c r="I573" s="79"/>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9"/>
      <c r="AM573" s="1"/>
      <c r="AN573" s="1"/>
      <c r="AO573" s="1"/>
      <c r="AP573" s="1"/>
      <c r="AQ573" s="1"/>
      <c r="AR573" s="1"/>
      <c r="AS573" s="1"/>
      <c r="AT573" s="1"/>
      <c r="AU573" s="1"/>
      <c r="AV573" s="1"/>
      <c r="AW573" s="1"/>
      <c r="AX573" s="1"/>
      <c r="AY573" s="1"/>
      <c r="AZ573" s="1"/>
      <c r="BA573" s="1"/>
      <c r="BB573" s="1"/>
      <c r="BC573" s="1"/>
    </row>
    <row r="574" spans="1:55" ht="15.75" customHeight="1">
      <c r="A574" s="1"/>
      <c r="B574" s="1"/>
      <c r="C574" s="1"/>
      <c r="D574" s="1"/>
      <c r="E574" s="1"/>
      <c r="F574" s="1"/>
      <c r="G574" s="1"/>
      <c r="H574" s="1"/>
      <c r="I574" s="79"/>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9"/>
      <c r="AM574" s="1"/>
      <c r="AN574" s="1"/>
      <c r="AO574" s="1"/>
      <c r="AP574" s="1"/>
      <c r="AQ574" s="1"/>
      <c r="AR574" s="1"/>
      <c r="AS574" s="1"/>
      <c r="AT574" s="1"/>
      <c r="AU574" s="1"/>
      <c r="AV574" s="1"/>
      <c r="AW574" s="1"/>
      <c r="AX574" s="1"/>
      <c r="AY574" s="1"/>
      <c r="AZ574" s="1"/>
      <c r="BA574" s="1"/>
      <c r="BB574" s="1"/>
      <c r="BC574" s="1"/>
    </row>
    <row r="575" spans="1:55" ht="15.75" customHeight="1">
      <c r="A575" s="1"/>
      <c r="B575" s="1"/>
      <c r="C575" s="1"/>
      <c r="D575" s="1"/>
      <c r="E575" s="1"/>
      <c r="F575" s="1"/>
      <c r="G575" s="1"/>
      <c r="H575" s="1"/>
      <c r="I575" s="79"/>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9"/>
      <c r="AM575" s="1"/>
      <c r="AN575" s="1"/>
      <c r="AO575" s="1"/>
      <c r="AP575" s="1"/>
      <c r="AQ575" s="1"/>
      <c r="AR575" s="1"/>
      <c r="AS575" s="1"/>
      <c r="AT575" s="1"/>
      <c r="AU575" s="1"/>
      <c r="AV575" s="1"/>
      <c r="AW575" s="1"/>
      <c r="AX575" s="1"/>
      <c r="AY575" s="1"/>
      <c r="AZ575" s="1"/>
      <c r="BA575" s="1"/>
      <c r="BB575" s="1"/>
      <c r="BC575" s="1"/>
    </row>
    <row r="576" spans="1:55" ht="15.75" customHeight="1">
      <c r="A576" s="1"/>
      <c r="B576" s="1"/>
      <c r="C576" s="1"/>
      <c r="D576" s="1"/>
      <c r="E576" s="1"/>
      <c r="F576" s="1"/>
      <c r="G576" s="1"/>
      <c r="H576" s="1"/>
      <c r="I576" s="79"/>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9"/>
      <c r="AM576" s="1"/>
      <c r="AN576" s="1"/>
      <c r="AO576" s="1"/>
      <c r="AP576" s="1"/>
      <c r="AQ576" s="1"/>
      <c r="AR576" s="1"/>
      <c r="AS576" s="1"/>
      <c r="AT576" s="1"/>
      <c r="AU576" s="1"/>
      <c r="AV576" s="1"/>
      <c r="AW576" s="1"/>
      <c r="AX576" s="1"/>
      <c r="AY576" s="1"/>
      <c r="AZ576" s="1"/>
      <c r="BA576" s="1"/>
      <c r="BB576" s="1"/>
      <c r="BC576" s="1"/>
    </row>
    <row r="577" spans="1:55" ht="15.75" customHeight="1">
      <c r="A577" s="1"/>
      <c r="B577" s="1"/>
      <c r="C577" s="1"/>
      <c r="D577" s="1"/>
      <c r="E577" s="1"/>
      <c r="F577" s="1"/>
      <c r="G577" s="1"/>
      <c r="H577" s="1"/>
      <c r="I577" s="79"/>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9"/>
      <c r="AM577" s="1"/>
      <c r="AN577" s="1"/>
      <c r="AO577" s="1"/>
      <c r="AP577" s="1"/>
      <c r="AQ577" s="1"/>
      <c r="AR577" s="1"/>
      <c r="AS577" s="1"/>
      <c r="AT577" s="1"/>
      <c r="AU577" s="1"/>
      <c r="AV577" s="1"/>
      <c r="AW577" s="1"/>
      <c r="AX577" s="1"/>
      <c r="AY577" s="1"/>
      <c r="AZ577" s="1"/>
      <c r="BA577" s="1"/>
      <c r="BB577" s="1"/>
      <c r="BC577" s="1"/>
    </row>
    <row r="578" spans="1:55" ht="15.75" customHeight="1">
      <c r="A578" s="1"/>
      <c r="B578" s="1"/>
      <c r="C578" s="1"/>
      <c r="D578" s="1"/>
      <c r="E578" s="1"/>
      <c r="F578" s="1"/>
      <c r="G578" s="1"/>
      <c r="H578" s="1"/>
      <c r="I578" s="79"/>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9"/>
      <c r="AM578" s="1"/>
      <c r="AN578" s="1"/>
      <c r="AO578" s="1"/>
      <c r="AP578" s="1"/>
      <c r="AQ578" s="1"/>
      <c r="AR578" s="1"/>
      <c r="AS578" s="1"/>
      <c r="AT578" s="1"/>
      <c r="AU578" s="1"/>
      <c r="AV578" s="1"/>
      <c r="AW578" s="1"/>
      <c r="AX578" s="1"/>
      <c r="AY578" s="1"/>
      <c r="AZ578" s="1"/>
      <c r="BA578" s="1"/>
      <c r="BB578" s="1"/>
      <c r="BC578" s="1"/>
    </row>
    <row r="579" spans="1:55" ht="15.75" customHeight="1">
      <c r="A579" s="1"/>
      <c r="B579" s="1"/>
      <c r="C579" s="1"/>
      <c r="D579" s="1"/>
      <c r="E579" s="1"/>
      <c r="F579" s="1"/>
      <c r="G579" s="1"/>
      <c r="H579" s="1"/>
      <c r="I579" s="79"/>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9"/>
      <c r="AM579" s="1"/>
      <c r="AN579" s="1"/>
      <c r="AO579" s="1"/>
      <c r="AP579" s="1"/>
      <c r="AQ579" s="1"/>
      <c r="AR579" s="1"/>
      <c r="AS579" s="1"/>
      <c r="AT579" s="1"/>
      <c r="AU579" s="1"/>
      <c r="AV579" s="1"/>
      <c r="AW579" s="1"/>
      <c r="AX579" s="1"/>
      <c r="AY579" s="1"/>
      <c r="AZ579" s="1"/>
      <c r="BA579" s="1"/>
      <c r="BB579" s="1"/>
      <c r="BC579" s="1"/>
    </row>
    <row r="580" spans="1:55" ht="15.75" customHeight="1">
      <c r="A580" s="1"/>
      <c r="B580" s="1"/>
      <c r="C580" s="1"/>
      <c r="D580" s="1"/>
      <c r="E580" s="1"/>
      <c r="F580" s="1"/>
      <c r="G580" s="1"/>
      <c r="H580" s="1"/>
      <c r="I580" s="79"/>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9"/>
      <c r="AM580" s="1"/>
      <c r="AN580" s="1"/>
      <c r="AO580" s="1"/>
      <c r="AP580" s="1"/>
      <c r="AQ580" s="1"/>
      <c r="AR580" s="1"/>
      <c r="AS580" s="1"/>
      <c r="AT580" s="1"/>
      <c r="AU580" s="1"/>
      <c r="AV580" s="1"/>
      <c r="AW580" s="1"/>
      <c r="AX580" s="1"/>
      <c r="AY580" s="1"/>
      <c r="AZ580" s="1"/>
      <c r="BA580" s="1"/>
      <c r="BB580" s="1"/>
      <c r="BC580" s="1"/>
    </row>
    <row r="581" spans="1:55" ht="15.75" customHeight="1">
      <c r="A581" s="1"/>
      <c r="B581" s="1"/>
      <c r="C581" s="1"/>
      <c r="D581" s="1"/>
      <c r="E581" s="1"/>
      <c r="F581" s="1"/>
      <c r="G581" s="1"/>
      <c r="H581" s="1"/>
      <c r="I581" s="79"/>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9"/>
      <c r="AM581" s="1"/>
      <c r="AN581" s="1"/>
      <c r="AO581" s="1"/>
      <c r="AP581" s="1"/>
      <c r="AQ581" s="1"/>
      <c r="AR581" s="1"/>
      <c r="AS581" s="1"/>
      <c r="AT581" s="1"/>
      <c r="AU581" s="1"/>
      <c r="AV581" s="1"/>
      <c r="AW581" s="1"/>
      <c r="AX581" s="1"/>
      <c r="AY581" s="1"/>
      <c r="AZ581" s="1"/>
      <c r="BA581" s="1"/>
      <c r="BB581" s="1"/>
      <c r="BC581" s="1"/>
    </row>
    <row r="582" spans="1:55" ht="15.75" customHeight="1">
      <c r="A582" s="1"/>
      <c r="B582" s="1"/>
      <c r="C582" s="1"/>
      <c r="D582" s="1"/>
      <c r="E582" s="1"/>
      <c r="F582" s="1"/>
      <c r="G582" s="1"/>
      <c r="H582" s="1"/>
      <c r="I582" s="79"/>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9"/>
      <c r="AM582" s="1"/>
      <c r="AN582" s="1"/>
      <c r="AO582" s="1"/>
      <c r="AP582" s="1"/>
      <c r="AQ582" s="1"/>
      <c r="AR582" s="1"/>
      <c r="AS582" s="1"/>
      <c r="AT582" s="1"/>
      <c r="AU582" s="1"/>
      <c r="AV582" s="1"/>
      <c r="AW582" s="1"/>
      <c r="AX582" s="1"/>
      <c r="AY582" s="1"/>
      <c r="AZ582" s="1"/>
      <c r="BA582" s="1"/>
      <c r="BB582" s="1"/>
      <c r="BC582" s="1"/>
    </row>
    <row r="583" spans="1:55" ht="15.75" customHeight="1">
      <c r="A583" s="1"/>
      <c r="B583" s="1"/>
      <c r="C583" s="1"/>
      <c r="D583" s="1"/>
      <c r="E583" s="1"/>
      <c r="F583" s="1"/>
      <c r="G583" s="1"/>
      <c r="H583" s="1"/>
      <c r="I583" s="79"/>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9"/>
      <c r="AM583" s="1"/>
      <c r="AN583" s="1"/>
      <c r="AO583" s="1"/>
      <c r="AP583" s="1"/>
      <c r="AQ583" s="1"/>
      <c r="AR583" s="1"/>
      <c r="AS583" s="1"/>
      <c r="AT583" s="1"/>
      <c r="AU583" s="1"/>
      <c r="AV583" s="1"/>
      <c r="AW583" s="1"/>
      <c r="AX583" s="1"/>
      <c r="AY583" s="1"/>
      <c r="AZ583" s="1"/>
      <c r="BA583" s="1"/>
      <c r="BB583" s="1"/>
      <c r="BC583" s="1"/>
    </row>
    <row r="584" spans="1:55" ht="15.75" customHeight="1">
      <c r="A584" s="1"/>
      <c r="B584" s="1"/>
      <c r="C584" s="1"/>
      <c r="D584" s="1"/>
      <c r="E584" s="1"/>
      <c r="F584" s="1"/>
      <c r="G584" s="1"/>
      <c r="H584" s="1"/>
      <c r="I584" s="79"/>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9"/>
      <c r="AM584" s="1"/>
      <c r="AN584" s="1"/>
      <c r="AO584" s="1"/>
      <c r="AP584" s="1"/>
      <c r="AQ584" s="1"/>
      <c r="AR584" s="1"/>
      <c r="AS584" s="1"/>
      <c r="AT584" s="1"/>
      <c r="AU584" s="1"/>
      <c r="AV584" s="1"/>
      <c r="AW584" s="1"/>
      <c r="AX584" s="1"/>
      <c r="AY584" s="1"/>
      <c r="AZ584" s="1"/>
      <c r="BA584" s="1"/>
      <c r="BB584" s="1"/>
      <c r="BC584" s="1"/>
    </row>
    <row r="585" spans="1:55" ht="15.75" customHeight="1">
      <c r="A585" s="1"/>
      <c r="B585" s="1"/>
      <c r="C585" s="1"/>
      <c r="D585" s="1"/>
      <c r="E585" s="1"/>
      <c r="F585" s="1"/>
      <c r="G585" s="1"/>
      <c r="H585" s="1"/>
      <c r="I585" s="79"/>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9"/>
      <c r="AM585" s="1"/>
      <c r="AN585" s="1"/>
      <c r="AO585" s="1"/>
      <c r="AP585" s="1"/>
      <c r="AQ585" s="1"/>
      <c r="AR585" s="1"/>
      <c r="AS585" s="1"/>
      <c r="AT585" s="1"/>
      <c r="AU585" s="1"/>
      <c r="AV585" s="1"/>
      <c r="AW585" s="1"/>
      <c r="AX585" s="1"/>
      <c r="AY585" s="1"/>
      <c r="AZ585" s="1"/>
      <c r="BA585" s="1"/>
      <c r="BB585" s="1"/>
      <c r="BC585" s="1"/>
    </row>
    <row r="586" spans="1:55" ht="15.75" customHeight="1">
      <c r="A586" s="1"/>
      <c r="B586" s="1"/>
      <c r="C586" s="1"/>
      <c r="D586" s="1"/>
      <c r="E586" s="1"/>
      <c r="F586" s="1"/>
      <c r="G586" s="1"/>
      <c r="H586" s="1"/>
      <c r="I586" s="79"/>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9"/>
      <c r="AM586" s="1"/>
      <c r="AN586" s="1"/>
      <c r="AO586" s="1"/>
      <c r="AP586" s="1"/>
      <c r="AQ586" s="1"/>
      <c r="AR586" s="1"/>
      <c r="AS586" s="1"/>
      <c r="AT586" s="1"/>
      <c r="AU586" s="1"/>
      <c r="AV586" s="1"/>
      <c r="AW586" s="1"/>
      <c r="AX586" s="1"/>
      <c r="AY586" s="1"/>
      <c r="AZ586" s="1"/>
      <c r="BA586" s="1"/>
      <c r="BB586" s="1"/>
      <c r="BC586" s="1"/>
    </row>
    <row r="587" spans="1:55" ht="15.75" customHeight="1">
      <c r="A587" s="1"/>
      <c r="B587" s="1"/>
      <c r="C587" s="1"/>
      <c r="D587" s="1"/>
      <c r="E587" s="1"/>
      <c r="F587" s="1"/>
      <c r="G587" s="1"/>
      <c r="H587" s="1"/>
      <c r="I587" s="79"/>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9"/>
      <c r="AM587" s="1"/>
      <c r="AN587" s="1"/>
      <c r="AO587" s="1"/>
      <c r="AP587" s="1"/>
      <c r="AQ587" s="1"/>
      <c r="AR587" s="1"/>
      <c r="AS587" s="1"/>
      <c r="AT587" s="1"/>
      <c r="AU587" s="1"/>
      <c r="AV587" s="1"/>
      <c r="AW587" s="1"/>
      <c r="AX587" s="1"/>
      <c r="AY587" s="1"/>
      <c r="AZ587" s="1"/>
      <c r="BA587" s="1"/>
      <c r="BB587" s="1"/>
      <c r="BC587" s="1"/>
    </row>
    <row r="588" spans="1:55" ht="15.75" customHeight="1">
      <c r="A588" s="1"/>
      <c r="B588" s="1"/>
      <c r="C588" s="1"/>
      <c r="D588" s="1"/>
      <c r="E588" s="1"/>
      <c r="F588" s="1"/>
      <c r="G588" s="1"/>
      <c r="H588" s="1"/>
      <c r="I588" s="79"/>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9"/>
      <c r="AM588" s="1"/>
      <c r="AN588" s="1"/>
      <c r="AO588" s="1"/>
      <c r="AP588" s="1"/>
      <c r="AQ588" s="1"/>
      <c r="AR588" s="1"/>
      <c r="AS588" s="1"/>
      <c r="AT588" s="1"/>
      <c r="AU588" s="1"/>
      <c r="AV588" s="1"/>
      <c r="AW588" s="1"/>
      <c r="AX588" s="1"/>
      <c r="AY588" s="1"/>
      <c r="AZ588" s="1"/>
      <c r="BA588" s="1"/>
      <c r="BB588" s="1"/>
      <c r="BC588" s="1"/>
    </row>
    <row r="589" spans="1:55" ht="15.75" customHeight="1">
      <c r="A589" s="1"/>
      <c r="B589" s="1"/>
      <c r="C589" s="1"/>
      <c r="D589" s="1"/>
      <c r="E589" s="1"/>
      <c r="F589" s="1"/>
      <c r="G589" s="1"/>
      <c r="H589" s="1"/>
      <c r="I589" s="79"/>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9"/>
      <c r="AM589" s="1"/>
      <c r="AN589" s="1"/>
      <c r="AO589" s="1"/>
      <c r="AP589" s="1"/>
      <c r="AQ589" s="1"/>
      <c r="AR589" s="1"/>
      <c r="AS589" s="1"/>
      <c r="AT589" s="1"/>
      <c r="AU589" s="1"/>
      <c r="AV589" s="1"/>
      <c r="AW589" s="1"/>
      <c r="AX589" s="1"/>
      <c r="AY589" s="1"/>
      <c r="AZ589" s="1"/>
      <c r="BA589" s="1"/>
      <c r="BB589" s="1"/>
      <c r="BC589" s="1"/>
    </row>
    <row r="590" spans="1:55" ht="15.75" customHeight="1">
      <c r="A590" s="1"/>
      <c r="B590" s="1"/>
      <c r="C590" s="1"/>
      <c r="D590" s="1"/>
      <c r="E590" s="1"/>
      <c r="F590" s="1"/>
      <c r="G590" s="1"/>
      <c r="H590" s="1"/>
      <c r="I590" s="79"/>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9"/>
      <c r="AM590" s="1"/>
      <c r="AN590" s="1"/>
      <c r="AO590" s="1"/>
      <c r="AP590" s="1"/>
      <c r="AQ590" s="1"/>
      <c r="AR590" s="1"/>
      <c r="AS590" s="1"/>
      <c r="AT590" s="1"/>
      <c r="AU590" s="1"/>
      <c r="AV590" s="1"/>
      <c r="AW590" s="1"/>
      <c r="AX590" s="1"/>
      <c r="AY590" s="1"/>
      <c r="AZ590" s="1"/>
      <c r="BA590" s="1"/>
      <c r="BB590" s="1"/>
      <c r="BC590" s="1"/>
    </row>
    <row r="591" spans="1:55" ht="15.75" customHeight="1">
      <c r="A591" s="1"/>
      <c r="B591" s="1"/>
      <c r="C591" s="1"/>
      <c r="D591" s="1"/>
      <c r="E591" s="1"/>
      <c r="F591" s="1"/>
      <c r="G591" s="1"/>
      <c r="H591" s="1"/>
      <c r="I591" s="79"/>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9"/>
      <c r="AM591" s="1"/>
      <c r="AN591" s="1"/>
      <c r="AO591" s="1"/>
      <c r="AP591" s="1"/>
      <c r="AQ591" s="1"/>
      <c r="AR591" s="1"/>
      <c r="AS591" s="1"/>
      <c r="AT591" s="1"/>
      <c r="AU591" s="1"/>
      <c r="AV591" s="1"/>
      <c r="AW591" s="1"/>
      <c r="AX591" s="1"/>
      <c r="AY591" s="1"/>
      <c r="AZ591" s="1"/>
      <c r="BA591" s="1"/>
      <c r="BB591" s="1"/>
      <c r="BC591" s="1"/>
    </row>
    <row r="592" spans="1:55" ht="15.75" customHeight="1">
      <c r="A592" s="1"/>
      <c r="B592" s="1"/>
      <c r="C592" s="1"/>
      <c r="D592" s="1"/>
      <c r="E592" s="1"/>
      <c r="F592" s="1"/>
      <c r="G592" s="1"/>
      <c r="H592" s="1"/>
      <c r="I592" s="79"/>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9"/>
      <c r="AM592" s="1"/>
      <c r="AN592" s="1"/>
      <c r="AO592" s="1"/>
      <c r="AP592" s="1"/>
      <c r="AQ592" s="1"/>
      <c r="AR592" s="1"/>
      <c r="AS592" s="1"/>
      <c r="AT592" s="1"/>
      <c r="AU592" s="1"/>
      <c r="AV592" s="1"/>
      <c r="AW592" s="1"/>
      <c r="AX592" s="1"/>
      <c r="AY592" s="1"/>
      <c r="AZ592" s="1"/>
      <c r="BA592" s="1"/>
      <c r="BB592" s="1"/>
      <c r="BC592" s="1"/>
    </row>
    <row r="593" spans="1:55" ht="15.75" customHeight="1">
      <c r="A593" s="1"/>
      <c r="B593" s="1"/>
      <c r="C593" s="1"/>
      <c r="D593" s="1"/>
      <c r="E593" s="1"/>
      <c r="F593" s="1"/>
      <c r="G593" s="1"/>
      <c r="H593" s="1"/>
      <c r="I593" s="79"/>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9"/>
      <c r="AM593" s="1"/>
      <c r="AN593" s="1"/>
      <c r="AO593" s="1"/>
      <c r="AP593" s="1"/>
      <c r="AQ593" s="1"/>
      <c r="AR593" s="1"/>
      <c r="AS593" s="1"/>
      <c r="AT593" s="1"/>
      <c r="AU593" s="1"/>
      <c r="AV593" s="1"/>
      <c r="AW593" s="1"/>
      <c r="AX593" s="1"/>
      <c r="AY593" s="1"/>
      <c r="AZ593" s="1"/>
      <c r="BA593" s="1"/>
      <c r="BB593" s="1"/>
      <c r="BC593" s="1"/>
    </row>
    <row r="594" spans="1:55" ht="15.75" customHeight="1">
      <c r="A594" s="1"/>
      <c r="B594" s="1"/>
      <c r="C594" s="1"/>
      <c r="D594" s="1"/>
      <c r="E594" s="1"/>
      <c r="F594" s="1"/>
      <c r="G594" s="1"/>
      <c r="H594" s="1"/>
      <c r="I594" s="79"/>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9"/>
      <c r="AM594" s="1"/>
      <c r="AN594" s="1"/>
      <c r="AO594" s="1"/>
      <c r="AP594" s="1"/>
      <c r="AQ594" s="1"/>
      <c r="AR594" s="1"/>
      <c r="AS594" s="1"/>
      <c r="AT594" s="1"/>
      <c r="AU594" s="1"/>
      <c r="AV594" s="1"/>
      <c r="AW594" s="1"/>
      <c r="AX594" s="1"/>
      <c r="AY594" s="1"/>
      <c r="AZ594" s="1"/>
      <c r="BA594" s="1"/>
      <c r="BB594" s="1"/>
      <c r="BC594" s="1"/>
    </row>
    <row r="595" spans="1:55" ht="15.75" customHeight="1">
      <c r="A595" s="1"/>
      <c r="B595" s="1"/>
      <c r="C595" s="1"/>
      <c r="D595" s="1"/>
      <c r="E595" s="1"/>
      <c r="F595" s="1"/>
      <c r="G595" s="1"/>
      <c r="H595" s="1"/>
      <c r="I595" s="79"/>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9"/>
      <c r="AM595" s="1"/>
      <c r="AN595" s="1"/>
      <c r="AO595" s="1"/>
      <c r="AP595" s="1"/>
      <c r="AQ595" s="1"/>
      <c r="AR595" s="1"/>
      <c r="AS595" s="1"/>
      <c r="AT595" s="1"/>
      <c r="AU595" s="1"/>
      <c r="AV595" s="1"/>
      <c r="AW595" s="1"/>
      <c r="AX595" s="1"/>
      <c r="AY595" s="1"/>
      <c r="AZ595" s="1"/>
      <c r="BA595" s="1"/>
      <c r="BB595" s="1"/>
      <c r="BC595" s="1"/>
    </row>
    <row r="596" spans="1:55" ht="15.75" customHeight="1">
      <c r="A596" s="1"/>
      <c r="B596" s="1"/>
      <c r="C596" s="1"/>
      <c r="D596" s="1"/>
      <c r="E596" s="1"/>
      <c r="F596" s="1"/>
      <c r="G596" s="1"/>
      <c r="H596" s="1"/>
      <c r="I596" s="79"/>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9"/>
      <c r="AM596" s="1"/>
      <c r="AN596" s="1"/>
      <c r="AO596" s="1"/>
      <c r="AP596" s="1"/>
      <c r="AQ596" s="1"/>
      <c r="AR596" s="1"/>
      <c r="AS596" s="1"/>
      <c r="AT596" s="1"/>
      <c r="AU596" s="1"/>
      <c r="AV596" s="1"/>
      <c r="AW596" s="1"/>
      <c r="AX596" s="1"/>
      <c r="AY596" s="1"/>
      <c r="AZ596" s="1"/>
      <c r="BA596" s="1"/>
      <c r="BB596" s="1"/>
      <c r="BC596" s="1"/>
    </row>
    <row r="597" spans="1:55" ht="15.75" customHeight="1">
      <c r="A597" s="1"/>
      <c r="B597" s="1"/>
      <c r="C597" s="1"/>
      <c r="D597" s="1"/>
      <c r="E597" s="1"/>
      <c r="F597" s="1"/>
      <c r="G597" s="1"/>
      <c r="H597" s="1"/>
      <c r="I597" s="79"/>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9"/>
      <c r="AM597" s="1"/>
      <c r="AN597" s="1"/>
      <c r="AO597" s="1"/>
      <c r="AP597" s="1"/>
      <c r="AQ597" s="1"/>
      <c r="AR597" s="1"/>
      <c r="AS597" s="1"/>
      <c r="AT597" s="1"/>
      <c r="AU597" s="1"/>
      <c r="AV597" s="1"/>
      <c r="AW597" s="1"/>
      <c r="AX597" s="1"/>
      <c r="AY597" s="1"/>
      <c r="AZ597" s="1"/>
      <c r="BA597" s="1"/>
      <c r="BB597" s="1"/>
      <c r="BC597" s="1"/>
    </row>
    <row r="598" spans="1:55" ht="15.75" customHeight="1">
      <c r="A598" s="1"/>
      <c r="B598" s="1"/>
      <c r="C598" s="1"/>
      <c r="D598" s="1"/>
      <c r="E598" s="1"/>
      <c r="F598" s="1"/>
      <c r="G598" s="1"/>
      <c r="H598" s="1"/>
      <c r="I598" s="79"/>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9"/>
      <c r="AM598" s="1"/>
      <c r="AN598" s="1"/>
      <c r="AO598" s="1"/>
      <c r="AP598" s="1"/>
      <c r="AQ598" s="1"/>
      <c r="AR598" s="1"/>
      <c r="AS598" s="1"/>
      <c r="AT598" s="1"/>
      <c r="AU598" s="1"/>
      <c r="AV598" s="1"/>
      <c r="AW598" s="1"/>
      <c r="AX598" s="1"/>
      <c r="AY598" s="1"/>
      <c r="AZ598" s="1"/>
      <c r="BA598" s="1"/>
      <c r="BB598" s="1"/>
      <c r="BC598" s="1"/>
    </row>
    <row r="599" spans="1:55" ht="15.75" customHeight="1">
      <c r="A599" s="1"/>
      <c r="B599" s="1"/>
      <c r="C599" s="1"/>
      <c r="D599" s="1"/>
      <c r="E599" s="1"/>
      <c r="F599" s="1"/>
      <c r="G599" s="1"/>
      <c r="H599" s="1"/>
      <c r="I599" s="79"/>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9"/>
      <c r="AM599" s="1"/>
      <c r="AN599" s="1"/>
      <c r="AO599" s="1"/>
      <c r="AP599" s="1"/>
      <c r="AQ599" s="1"/>
      <c r="AR599" s="1"/>
      <c r="AS599" s="1"/>
      <c r="AT599" s="1"/>
      <c r="AU599" s="1"/>
      <c r="AV599" s="1"/>
      <c r="AW599" s="1"/>
      <c r="AX599" s="1"/>
      <c r="AY599" s="1"/>
      <c r="AZ599" s="1"/>
      <c r="BA599" s="1"/>
      <c r="BB599" s="1"/>
      <c r="BC599" s="1"/>
    </row>
    <row r="600" spans="1:55" ht="15.75" customHeight="1">
      <c r="A600" s="1"/>
      <c r="B600" s="1"/>
      <c r="C600" s="1"/>
      <c r="D600" s="1"/>
      <c r="E600" s="1"/>
      <c r="F600" s="1"/>
      <c r="G600" s="1"/>
      <c r="H600" s="1"/>
      <c r="I600" s="79"/>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9"/>
      <c r="AM600" s="1"/>
      <c r="AN600" s="1"/>
      <c r="AO600" s="1"/>
      <c r="AP600" s="1"/>
      <c r="AQ600" s="1"/>
      <c r="AR600" s="1"/>
      <c r="AS600" s="1"/>
      <c r="AT600" s="1"/>
      <c r="AU600" s="1"/>
      <c r="AV600" s="1"/>
      <c r="AW600" s="1"/>
      <c r="AX600" s="1"/>
      <c r="AY600" s="1"/>
      <c r="AZ600" s="1"/>
      <c r="BA600" s="1"/>
      <c r="BB600" s="1"/>
      <c r="BC600" s="1"/>
    </row>
    <row r="601" spans="1:55" ht="15.75" customHeight="1">
      <c r="A601" s="1"/>
      <c r="B601" s="1"/>
      <c r="C601" s="1"/>
      <c r="D601" s="1"/>
      <c r="E601" s="1"/>
      <c r="F601" s="1"/>
      <c r="G601" s="1"/>
      <c r="H601" s="1"/>
      <c r="I601" s="79"/>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9"/>
      <c r="AM601" s="1"/>
      <c r="AN601" s="1"/>
      <c r="AO601" s="1"/>
      <c r="AP601" s="1"/>
      <c r="AQ601" s="1"/>
      <c r="AR601" s="1"/>
      <c r="AS601" s="1"/>
      <c r="AT601" s="1"/>
      <c r="AU601" s="1"/>
      <c r="AV601" s="1"/>
      <c r="AW601" s="1"/>
      <c r="AX601" s="1"/>
      <c r="AY601" s="1"/>
      <c r="AZ601" s="1"/>
      <c r="BA601" s="1"/>
      <c r="BB601" s="1"/>
      <c r="BC601" s="1"/>
    </row>
    <row r="602" spans="1:55" ht="15.75" customHeight="1">
      <c r="A602" s="1"/>
      <c r="B602" s="1"/>
      <c r="C602" s="1"/>
      <c r="D602" s="1"/>
      <c r="E602" s="1"/>
      <c r="F602" s="1"/>
      <c r="G602" s="1"/>
      <c r="H602" s="1"/>
      <c r="I602" s="79"/>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9"/>
      <c r="AM602" s="1"/>
      <c r="AN602" s="1"/>
      <c r="AO602" s="1"/>
      <c r="AP602" s="1"/>
      <c r="AQ602" s="1"/>
      <c r="AR602" s="1"/>
      <c r="AS602" s="1"/>
      <c r="AT602" s="1"/>
      <c r="AU602" s="1"/>
      <c r="AV602" s="1"/>
      <c r="AW602" s="1"/>
      <c r="AX602" s="1"/>
      <c r="AY602" s="1"/>
      <c r="AZ602" s="1"/>
      <c r="BA602" s="1"/>
      <c r="BB602" s="1"/>
      <c r="BC602" s="1"/>
    </row>
    <row r="603" spans="1:55" ht="15.75" customHeight="1">
      <c r="A603" s="1"/>
      <c r="B603" s="1"/>
      <c r="C603" s="1"/>
      <c r="D603" s="1"/>
      <c r="E603" s="1"/>
      <c r="F603" s="1"/>
      <c r="G603" s="1"/>
      <c r="H603" s="1"/>
      <c r="I603" s="79"/>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9"/>
      <c r="AM603" s="1"/>
      <c r="AN603" s="1"/>
      <c r="AO603" s="1"/>
      <c r="AP603" s="1"/>
      <c r="AQ603" s="1"/>
      <c r="AR603" s="1"/>
      <c r="AS603" s="1"/>
      <c r="AT603" s="1"/>
      <c r="AU603" s="1"/>
      <c r="AV603" s="1"/>
      <c r="AW603" s="1"/>
      <c r="AX603" s="1"/>
      <c r="AY603" s="1"/>
      <c r="AZ603" s="1"/>
      <c r="BA603" s="1"/>
      <c r="BB603" s="1"/>
      <c r="BC603" s="1"/>
    </row>
    <row r="604" spans="1:55" ht="15.75" customHeight="1">
      <c r="A604" s="1"/>
      <c r="B604" s="1"/>
      <c r="C604" s="1"/>
      <c r="D604" s="1"/>
      <c r="E604" s="1"/>
      <c r="F604" s="1"/>
      <c r="G604" s="1"/>
      <c r="H604" s="1"/>
      <c r="I604" s="79"/>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9"/>
      <c r="AM604" s="1"/>
      <c r="AN604" s="1"/>
      <c r="AO604" s="1"/>
      <c r="AP604" s="1"/>
      <c r="AQ604" s="1"/>
      <c r="AR604" s="1"/>
      <c r="AS604" s="1"/>
      <c r="AT604" s="1"/>
      <c r="AU604" s="1"/>
      <c r="AV604" s="1"/>
      <c r="AW604" s="1"/>
      <c r="AX604" s="1"/>
      <c r="AY604" s="1"/>
      <c r="AZ604" s="1"/>
      <c r="BA604" s="1"/>
      <c r="BB604" s="1"/>
      <c r="BC604" s="1"/>
    </row>
    <row r="605" spans="1:55" ht="15.75" customHeight="1">
      <c r="A605" s="1"/>
      <c r="B605" s="1"/>
      <c r="C605" s="1"/>
      <c r="D605" s="1"/>
      <c r="E605" s="1"/>
      <c r="F605" s="1"/>
      <c r="G605" s="1"/>
      <c r="H605" s="1"/>
      <c r="I605" s="79"/>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9"/>
      <c r="AM605" s="1"/>
      <c r="AN605" s="1"/>
      <c r="AO605" s="1"/>
      <c r="AP605" s="1"/>
      <c r="AQ605" s="1"/>
      <c r="AR605" s="1"/>
      <c r="AS605" s="1"/>
      <c r="AT605" s="1"/>
      <c r="AU605" s="1"/>
      <c r="AV605" s="1"/>
      <c r="AW605" s="1"/>
      <c r="AX605" s="1"/>
      <c r="AY605" s="1"/>
      <c r="AZ605" s="1"/>
      <c r="BA605" s="1"/>
      <c r="BB605" s="1"/>
      <c r="BC605" s="1"/>
    </row>
    <row r="606" spans="1:55" ht="15.75" customHeight="1">
      <c r="A606" s="1"/>
      <c r="B606" s="1"/>
      <c r="C606" s="1"/>
      <c r="D606" s="1"/>
      <c r="E606" s="1"/>
      <c r="F606" s="1"/>
      <c r="G606" s="1"/>
      <c r="H606" s="1"/>
      <c r="I606" s="79"/>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9"/>
      <c r="AM606" s="1"/>
      <c r="AN606" s="1"/>
      <c r="AO606" s="1"/>
      <c r="AP606" s="1"/>
      <c r="AQ606" s="1"/>
      <c r="AR606" s="1"/>
      <c r="AS606" s="1"/>
      <c r="AT606" s="1"/>
      <c r="AU606" s="1"/>
      <c r="AV606" s="1"/>
      <c r="AW606" s="1"/>
      <c r="AX606" s="1"/>
      <c r="AY606" s="1"/>
      <c r="AZ606" s="1"/>
      <c r="BA606" s="1"/>
      <c r="BB606" s="1"/>
      <c r="BC606" s="1"/>
    </row>
    <row r="607" spans="1:55" ht="15.75" customHeight="1">
      <c r="A607" s="1"/>
      <c r="B607" s="1"/>
      <c r="C607" s="1"/>
      <c r="D607" s="1"/>
      <c r="E607" s="1"/>
      <c r="F607" s="1"/>
      <c r="G607" s="1"/>
      <c r="H607" s="1"/>
      <c r="I607" s="79"/>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9"/>
      <c r="AM607" s="1"/>
      <c r="AN607" s="1"/>
      <c r="AO607" s="1"/>
      <c r="AP607" s="1"/>
      <c r="AQ607" s="1"/>
      <c r="AR607" s="1"/>
      <c r="AS607" s="1"/>
      <c r="AT607" s="1"/>
      <c r="AU607" s="1"/>
      <c r="AV607" s="1"/>
      <c r="AW607" s="1"/>
      <c r="AX607" s="1"/>
      <c r="AY607" s="1"/>
      <c r="AZ607" s="1"/>
      <c r="BA607" s="1"/>
      <c r="BB607" s="1"/>
      <c r="BC607" s="1"/>
    </row>
    <row r="608" spans="1:55" ht="15.75" customHeight="1">
      <c r="A608" s="1"/>
      <c r="B608" s="1"/>
      <c r="C608" s="1"/>
      <c r="D608" s="1"/>
      <c r="E608" s="1"/>
      <c r="F608" s="1"/>
      <c r="G608" s="1"/>
      <c r="H608" s="1"/>
      <c r="I608" s="79"/>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9"/>
      <c r="AM608" s="1"/>
      <c r="AN608" s="1"/>
      <c r="AO608" s="1"/>
      <c r="AP608" s="1"/>
      <c r="AQ608" s="1"/>
      <c r="AR608" s="1"/>
      <c r="AS608" s="1"/>
      <c r="AT608" s="1"/>
      <c r="AU608" s="1"/>
      <c r="AV608" s="1"/>
      <c r="AW608" s="1"/>
      <c r="AX608" s="1"/>
      <c r="AY608" s="1"/>
      <c r="AZ608" s="1"/>
      <c r="BA608" s="1"/>
      <c r="BB608" s="1"/>
      <c r="BC608" s="1"/>
    </row>
    <row r="609" spans="1:55" ht="15.75" customHeight="1">
      <c r="A609" s="1"/>
      <c r="B609" s="1"/>
      <c r="C609" s="1"/>
      <c r="D609" s="1"/>
      <c r="E609" s="1"/>
      <c r="F609" s="1"/>
      <c r="G609" s="1"/>
      <c r="H609" s="1"/>
      <c r="I609" s="79"/>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9"/>
      <c r="AM609" s="1"/>
      <c r="AN609" s="1"/>
      <c r="AO609" s="1"/>
      <c r="AP609" s="1"/>
      <c r="AQ609" s="1"/>
      <c r="AR609" s="1"/>
      <c r="AS609" s="1"/>
      <c r="AT609" s="1"/>
      <c r="AU609" s="1"/>
      <c r="AV609" s="1"/>
      <c r="AW609" s="1"/>
      <c r="AX609" s="1"/>
      <c r="AY609" s="1"/>
      <c r="AZ609" s="1"/>
      <c r="BA609" s="1"/>
      <c r="BB609" s="1"/>
      <c r="BC609" s="1"/>
    </row>
    <row r="610" spans="1:55" ht="15.75" customHeight="1">
      <c r="A610" s="1"/>
      <c r="B610" s="1"/>
      <c r="C610" s="1"/>
      <c r="D610" s="1"/>
      <c r="E610" s="1"/>
      <c r="F610" s="1"/>
      <c r="G610" s="1"/>
      <c r="H610" s="1"/>
      <c r="I610" s="79"/>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9"/>
      <c r="AM610" s="1"/>
      <c r="AN610" s="1"/>
      <c r="AO610" s="1"/>
      <c r="AP610" s="1"/>
      <c r="AQ610" s="1"/>
      <c r="AR610" s="1"/>
      <c r="AS610" s="1"/>
      <c r="AT610" s="1"/>
      <c r="AU610" s="1"/>
      <c r="AV610" s="1"/>
      <c r="AW610" s="1"/>
      <c r="AX610" s="1"/>
      <c r="AY610" s="1"/>
      <c r="AZ610" s="1"/>
      <c r="BA610" s="1"/>
      <c r="BB610" s="1"/>
      <c r="BC610" s="1"/>
    </row>
    <row r="611" spans="1:55" ht="15.75" customHeight="1">
      <c r="A611" s="1"/>
      <c r="B611" s="1"/>
      <c r="C611" s="1"/>
      <c r="D611" s="1"/>
      <c r="E611" s="1"/>
      <c r="F611" s="1"/>
      <c r="G611" s="1"/>
      <c r="H611" s="1"/>
      <c r="I611" s="79"/>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9"/>
      <c r="AM611" s="1"/>
      <c r="AN611" s="1"/>
      <c r="AO611" s="1"/>
      <c r="AP611" s="1"/>
      <c r="AQ611" s="1"/>
      <c r="AR611" s="1"/>
      <c r="AS611" s="1"/>
      <c r="AT611" s="1"/>
      <c r="AU611" s="1"/>
      <c r="AV611" s="1"/>
      <c r="AW611" s="1"/>
      <c r="AX611" s="1"/>
      <c r="AY611" s="1"/>
      <c r="AZ611" s="1"/>
      <c r="BA611" s="1"/>
      <c r="BB611" s="1"/>
      <c r="BC611" s="1"/>
    </row>
    <row r="612" spans="1:55" ht="15.75" customHeight="1">
      <c r="A612" s="1"/>
      <c r="B612" s="1"/>
      <c r="C612" s="1"/>
      <c r="D612" s="1"/>
      <c r="E612" s="1"/>
      <c r="F612" s="1"/>
      <c r="G612" s="1"/>
      <c r="H612" s="1"/>
      <c r="I612" s="79"/>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9"/>
      <c r="AM612" s="1"/>
      <c r="AN612" s="1"/>
      <c r="AO612" s="1"/>
      <c r="AP612" s="1"/>
      <c r="AQ612" s="1"/>
      <c r="AR612" s="1"/>
      <c r="AS612" s="1"/>
      <c r="AT612" s="1"/>
      <c r="AU612" s="1"/>
      <c r="AV612" s="1"/>
      <c r="AW612" s="1"/>
      <c r="AX612" s="1"/>
      <c r="AY612" s="1"/>
      <c r="AZ612" s="1"/>
      <c r="BA612" s="1"/>
      <c r="BB612" s="1"/>
      <c r="BC612" s="1"/>
    </row>
    <row r="613" spans="1:55" ht="15.75" customHeight="1">
      <c r="A613" s="1"/>
      <c r="B613" s="1"/>
      <c r="C613" s="1"/>
      <c r="D613" s="1"/>
      <c r="E613" s="1"/>
      <c r="F613" s="1"/>
      <c r="G613" s="1"/>
      <c r="H613" s="1"/>
      <c r="I613" s="79"/>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9"/>
      <c r="AM613" s="1"/>
      <c r="AN613" s="1"/>
      <c r="AO613" s="1"/>
      <c r="AP613" s="1"/>
      <c r="AQ613" s="1"/>
      <c r="AR613" s="1"/>
      <c r="AS613" s="1"/>
      <c r="AT613" s="1"/>
      <c r="AU613" s="1"/>
      <c r="AV613" s="1"/>
      <c r="AW613" s="1"/>
      <c r="AX613" s="1"/>
      <c r="AY613" s="1"/>
      <c r="AZ613" s="1"/>
      <c r="BA613" s="1"/>
      <c r="BB613" s="1"/>
      <c r="BC613" s="1"/>
    </row>
    <row r="614" spans="1:55" ht="15.75" customHeight="1">
      <c r="A614" s="1"/>
      <c r="B614" s="1"/>
      <c r="C614" s="1"/>
      <c r="D614" s="1"/>
      <c r="E614" s="1"/>
      <c r="F614" s="1"/>
      <c r="G614" s="1"/>
      <c r="H614" s="1"/>
      <c r="I614" s="79"/>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9"/>
      <c r="AM614" s="1"/>
      <c r="AN614" s="1"/>
      <c r="AO614" s="1"/>
      <c r="AP614" s="1"/>
      <c r="AQ614" s="1"/>
      <c r="AR614" s="1"/>
      <c r="AS614" s="1"/>
      <c r="AT614" s="1"/>
      <c r="AU614" s="1"/>
      <c r="AV614" s="1"/>
      <c r="AW614" s="1"/>
      <c r="AX614" s="1"/>
      <c r="AY614" s="1"/>
      <c r="AZ614" s="1"/>
      <c r="BA614" s="1"/>
      <c r="BB614" s="1"/>
      <c r="BC614" s="1"/>
    </row>
    <row r="615" spans="1:55" ht="15.75" customHeight="1">
      <c r="A615" s="1"/>
      <c r="B615" s="1"/>
      <c r="C615" s="1"/>
      <c r="D615" s="1"/>
      <c r="E615" s="1"/>
      <c r="F615" s="1"/>
      <c r="G615" s="1"/>
      <c r="H615" s="1"/>
      <c r="I615" s="79"/>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9"/>
      <c r="AM615" s="1"/>
      <c r="AN615" s="1"/>
      <c r="AO615" s="1"/>
      <c r="AP615" s="1"/>
      <c r="AQ615" s="1"/>
      <c r="AR615" s="1"/>
      <c r="AS615" s="1"/>
      <c r="AT615" s="1"/>
      <c r="AU615" s="1"/>
      <c r="AV615" s="1"/>
      <c r="AW615" s="1"/>
      <c r="AX615" s="1"/>
      <c r="AY615" s="1"/>
      <c r="AZ615" s="1"/>
      <c r="BA615" s="1"/>
      <c r="BB615" s="1"/>
      <c r="BC615" s="1"/>
    </row>
    <row r="616" spans="1:55" ht="15.75" customHeight="1">
      <c r="A616" s="1"/>
      <c r="B616" s="1"/>
      <c r="C616" s="1"/>
      <c r="D616" s="1"/>
      <c r="E616" s="1"/>
      <c r="F616" s="1"/>
      <c r="G616" s="1"/>
      <c r="H616" s="1"/>
      <c r="I616" s="79"/>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9"/>
      <c r="AM616" s="1"/>
      <c r="AN616" s="1"/>
      <c r="AO616" s="1"/>
      <c r="AP616" s="1"/>
      <c r="AQ616" s="1"/>
      <c r="AR616" s="1"/>
      <c r="AS616" s="1"/>
      <c r="AT616" s="1"/>
      <c r="AU616" s="1"/>
      <c r="AV616" s="1"/>
      <c r="AW616" s="1"/>
      <c r="AX616" s="1"/>
      <c r="AY616" s="1"/>
      <c r="AZ616" s="1"/>
      <c r="BA616" s="1"/>
      <c r="BB616" s="1"/>
      <c r="BC616" s="1"/>
    </row>
    <row r="617" spans="1:55" ht="15.75" customHeight="1">
      <c r="A617" s="1"/>
      <c r="B617" s="1"/>
      <c r="C617" s="1"/>
      <c r="D617" s="1"/>
      <c r="E617" s="1"/>
      <c r="F617" s="1"/>
      <c r="G617" s="1"/>
      <c r="H617" s="1"/>
      <c r="I617" s="79"/>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9"/>
      <c r="AM617" s="1"/>
      <c r="AN617" s="1"/>
      <c r="AO617" s="1"/>
      <c r="AP617" s="1"/>
      <c r="AQ617" s="1"/>
      <c r="AR617" s="1"/>
      <c r="AS617" s="1"/>
      <c r="AT617" s="1"/>
      <c r="AU617" s="1"/>
      <c r="AV617" s="1"/>
      <c r="AW617" s="1"/>
      <c r="AX617" s="1"/>
      <c r="AY617" s="1"/>
      <c r="AZ617" s="1"/>
      <c r="BA617" s="1"/>
      <c r="BB617" s="1"/>
      <c r="BC617" s="1"/>
    </row>
    <row r="618" spans="1:55" ht="15.75" customHeight="1">
      <c r="A618" s="1"/>
      <c r="B618" s="1"/>
      <c r="C618" s="1"/>
      <c r="D618" s="1"/>
      <c r="E618" s="1"/>
      <c r="F618" s="1"/>
      <c r="G618" s="1"/>
      <c r="H618" s="1"/>
      <c r="I618" s="79"/>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9"/>
      <c r="AM618" s="1"/>
      <c r="AN618" s="1"/>
      <c r="AO618" s="1"/>
      <c r="AP618" s="1"/>
      <c r="AQ618" s="1"/>
      <c r="AR618" s="1"/>
      <c r="AS618" s="1"/>
      <c r="AT618" s="1"/>
      <c r="AU618" s="1"/>
      <c r="AV618" s="1"/>
      <c r="AW618" s="1"/>
      <c r="AX618" s="1"/>
      <c r="AY618" s="1"/>
      <c r="AZ618" s="1"/>
      <c r="BA618" s="1"/>
      <c r="BB618" s="1"/>
      <c r="BC618" s="1"/>
    </row>
    <row r="619" spans="1:55" ht="15.75" customHeight="1">
      <c r="A619" s="1"/>
      <c r="B619" s="1"/>
      <c r="C619" s="1"/>
      <c r="D619" s="1"/>
      <c r="E619" s="1"/>
      <c r="F619" s="1"/>
      <c r="G619" s="1"/>
      <c r="H619" s="1"/>
      <c r="I619" s="79"/>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9"/>
      <c r="AM619" s="1"/>
      <c r="AN619" s="1"/>
      <c r="AO619" s="1"/>
      <c r="AP619" s="1"/>
      <c r="AQ619" s="1"/>
      <c r="AR619" s="1"/>
      <c r="AS619" s="1"/>
      <c r="AT619" s="1"/>
      <c r="AU619" s="1"/>
      <c r="AV619" s="1"/>
      <c r="AW619" s="1"/>
      <c r="AX619" s="1"/>
      <c r="AY619" s="1"/>
      <c r="AZ619" s="1"/>
      <c r="BA619" s="1"/>
      <c r="BB619" s="1"/>
      <c r="BC619" s="1"/>
    </row>
    <row r="620" spans="1:55" ht="15.75" customHeight="1">
      <c r="A620" s="1"/>
      <c r="B620" s="1"/>
      <c r="C620" s="1"/>
      <c r="D620" s="1"/>
      <c r="E620" s="1"/>
      <c r="F620" s="1"/>
      <c r="G620" s="1"/>
      <c r="H620" s="1"/>
      <c r="I620" s="79"/>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9"/>
      <c r="AM620" s="1"/>
      <c r="AN620" s="1"/>
      <c r="AO620" s="1"/>
      <c r="AP620" s="1"/>
      <c r="AQ620" s="1"/>
      <c r="AR620" s="1"/>
      <c r="AS620" s="1"/>
      <c r="AT620" s="1"/>
      <c r="AU620" s="1"/>
      <c r="AV620" s="1"/>
      <c r="AW620" s="1"/>
      <c r="AX620" s="1"/>
      <c r="AY620" s="1"/>
      <c r="AZ620" s="1"/>
      <c r="BA620" s="1"/>
      <c r="BB620" s="1"/>
      <c r="BC620" s="1"/>
    </row>
    <row r="621" spans="1:55" ht="15.75" customHeight="1">
      <c r="A621" s="1"/>
      <c r="B621" s="1"/>
      <c r="C621" s="1"/>
      <c r="D621" s="1"/>
      <c r="E621" s="1"/>
      <c r="F621" s="1"/>
      <c r="G621" s="1"/>
      <c r="H621" s="1"/>
      <c r="I621" s="79"/>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9"/>
      <c r="AM621" s="1"/>
      <c r="AN621" s="1"/>
      <c r="AO621" s="1"/>
      <c r="AP621" s="1"/>
      <c r="AQ621" s="1"/>
      <c r="AR621" s="1"/>
      <c r="AS621" s="1"/>
      <c r="AT621" s="1"/>
      <c r="AU621" s="1"/>
      <c r="AV621" s="1"/>
      <c r="AW621" s="1"/>
      <c r="AX621" s="1"/>
      <c r="AY621" s="1"/>
      <c r="AZ621" s="1"/>
      <c r="BA621" s="1"/>
      <c r="BB621" s="1"/>
      <c r="BC621" s="1"/>
    </row>
    <row r="622" spans="1:55" ht="15.75" customHeight="1">
      <c r="A622" s="1"/>
      <c r="B622" s="1"/>
      <c r="C622" s="1"/>
      <c r="D622" s="1"/>
      <c r="E622" s="1"/>
      <c r="F622" s="1"/>
      <c r="G622" s="1"/>
      <c r="H622" s="1"/>
      <c r="I622" s="79"/>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9"/>
      <c r="AM622" s="1"/>
      <c r="AN622" s="1"/>
      <c r="AO622" s="1"/>
      <c r="AP622" s="1"/>
      <c r="AQ622" s="1"/>
      <c r="AR622" s="1"/>
      <c r="AS622" s="1"/>
      <c r="AT622" s="1"/>
      <c r="AU622" s="1"/>
      <c r="AV622" s="1"/>
      <c r="AW622" s="1"/>
      <c r="AX622" s="1"/>
      <c r="AY622" s="1"/>
      <c r="AZ622" s="1"/>
      <c r="BA622" s="1"/>
      <c r="BB622" s="1"/>
      <c r="BC622" s="1"/>
    </row>
    <row r="623" spans="1:55" ht="15.75" customHeight="1">
      <c r="A623" s="1"/>
      <c r="B623" s="1"/>
      <c r="C623" s="1"/>
      <c r="D623" s="1"/>
      <c r="E623" s="1"/>
      <c r="F623" s="1"/>
      <c r="G623" s="1"/>
      <c r="H623" s="1"/>
      <c r="I623" s="79"/>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9"/>
      <c r="AM623" s="1"/>
      <c r="AN623" s="1"/>
      <c r="AO623" s="1"/>
      <c r="AP623" s="1"/>
      <c r="AQ623" s="1"/>
      <c r="AR623" s="1"/>
      <c r="AS623" s="1"/>
      <c r="AT623" s="1"/>
      <c r="AU623" s="1"/>
      <c r="AV623" s="1"/>
      <c r="AW623" s="1"/>
      <c r="AX623" s="1"/>
      <c r="AY623" s="1"/>
      <c r="AZ623" s="1"/>
      <c r="BA623" s="1"/>
      <c r="BB623" s="1"/>
      <c r="BC623" s="1"/>
    </row>
    <row r="624" spans="1:55" ht="15.75" customHeight="1">
      <c r="A624" s="1"/>
      <c r="B624" s="1"/>
      <c r="C624" s="1"/>
      <c r="D624" s="1"/>
      <c r="E624" s="1"/>
      <c r="F624" s="1"/>
      <c r="G624" s="1"/>
      <c r="H624" s="1"/>
      <c r="I624" s="79"/>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9"/>
      <c r="AM624" s="1"/>
      <c r="AN624" s="1"/>
      <c r="AO624" s="1"/>
      <c r="AP624" s="1"/>
      <c r="AQ624" s="1"/>
      <c r="AR624" s="1"/>
      <c r="AS624" s="1"/>
      <c r="AT624" s="1"/>
      <c r="AU624" s="1"/>
      <c r="AV624" s="1"/>
      <c r="AW624" s="1"/>
      <c r="AX624" s="1"/>
      <c r="AY624" s="1"/>
      <c r="AZ624" s="1"/>
      <c r="BA624" s="1"/>
      <c r="BB624" s="1"/>
      <c r="BC624" s="1"/>
    </row>
    <row r="625" spans="1:55" ht="15.75" customHeight="1">
      <c r="A625" s="1"/>
      <c r="B625" s="1"/>
      <c r="C625" s="1"/>
      <c r="D625" s="1"/>
      <c r="E625" s="1"/>
      <c r="F625" s="1"/>
      <c r="G625" s="1"/>
      <c r="H625" s="1"/>
      <c r="I625" s="79"/>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9"/>
      <c r="AM625" s="1"/>
      <c r="AN625" s="1"/>
      <c r="AO625" s="1"/>
      <c r="AP625" s="1"/>
      <c r="AQ625" s="1"/>
      <c r="AR625" s="1"/>
      <c r="AS625" s="1"/>
      <c r="AT625" s="1"/>
      <c r="AU625" s="1"/>
      <c r="AV625" s="1"/>
      <c r="AW625" s="1"/>
      <c r="AX625" s="1"/>
      <c r="AY625" s="1"/>
      <c r="AZ625" s="1"/>
      <c r="BA625" s="1"/>
      <c r="BB625" s="1"/>
      <c r="BC625" s="1"/>
    </row>
    <row r="626" spans="1:55" ht="15.75" customHeight="1">
      <c r="A626" s="1"/>
      <c r="B626" s="1"/>
      <c r="C626" s="1"/>
      <c r="D626" s="1"/>
      <c r="E626" s="1"/>
      <c r="F626" s="1"/>
      <c r="G626" s="1"/>
      <c r="H626" s="1"/>
      <c r="I626" s="79"/>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9"/>
      <c r="AM626" s="1"/>
      <c r="AN626" s="1"/>
      <c r="AO626" s="1"/>
      <c r="AP626" s="1"/>
      <c r="AQ626" s="1"/>
      <c r="AR626" s="1"/>
      <c r="AS626" s="1"/>
      <c r="AT626" s="1"/>
      <c r="AU626" s="1"/>
      <c r="AV626" s="1"/>
      <c r="AW626" s="1"/>
      <c r="AX626" s="1"/>
      <c r="AY626" s="1"/>
      <c r="AZ626" s="1"/>
      <c r="BA626" s="1"/>
      <c r="BB626" s="1"/>
      <c r="BC626" s="1"/>
    </row>
    <row r="627" spans="1:55" ht="15.75" customHeight="1">
      <c r="A627" s="1"/>
      <c r="B627" s="1"/>
      <c r="C627" s="1"/>
      <c r="D627" s="1"/>
      <c r="E627" s="1"/>
      <c r="F627" s="1"/>
      <c r="G627" s="1"/>
      <c r="H627" s="1"/>
      <c r="I627" s="79"/>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9"/>
      <c r="AM627" s="1"/>
      <c r="AN627" s="1"/>
      <c r="AO627" s="1"/>
      <c r="AP627" s="1"/>
      <c r="AQ627" s="1"/>
      <c r="AR627" s="1"/>
      <c r="AS627" s="1"/>
      <c r="AT627" s="1"/>
      <c r="AU627" s="1"/>
      <c r="AV627" s="1"/>
      <c r="AW627" s="1"/>
      <c r="AX627" s="1"/>
      <c r="AY627" s="1"/>
      <c r="AZ627" s="1"/>
      <c r="BA627" s="1"/>
      <c r="BB627" s="1"/>
      <c r="BC627" s="1"/>
    </row>
    <row r="628" spans="1:55" ht="15.75" customHeight="1">
      <c r="A628" s="1"/>
      <c r="B628" s="1"/>
      <c r="C628" s="1"/>
      <c r="D628" s="1"/>
      <c r="E628" s="1"/>
      <c r="F628" s="1"/>
      <c r="G628" s="1"/>
      <c r="H628" s="1"/>
      <c r="I628" s="79"/>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9"/>
      <c r="AM628" s="1"/>
      <c r="AN628" s="1"/>
      <c r="AO628" s="1"/>
      <c r="AP628" s="1"/>
      <c r="AQ628" s="1"/>
      <c r="AR628" s="1"/>
      <c r="AS628" s="1"/>
      <c r="AT628" s="1"/>
      <c r="AU628" s="1"/>
      <c r="AV628" s="1"/>
      <c r="AW628" s="1"/>
      <c r="AX628" s="1"/>
      <c r="AY628" s="1"/>
      <c r="AZ628" s="1"/>
      <c r="BA628" s="1"/>
      <c r="BB628" s="1"/>
      <c r="BC628" s="1"/>
    </row>
    <row r="629" spans="1:55" ht="15.75" customHeight="1">
      <c r="A629" s="1"/>
      <c r="B629" s="1"/>
      <c r="C629" s="1"/>
      <c r="D629" s="1"/>
      <c r="E629" s="1"/>
      <c r="F629" s="1"/>
      <c r="G629" s="1"/>
      <c r="H629" s="1"/>
      <c r="I629" s="79"/>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9"/>
      <c r="AM629" s="1"/>
      <c r="AN629" s="1"/>
      <c r="AO629" s="1"/>
      <c r="AP629" s="1"/>
      <c r="AQ629" s="1"/>
      <c r="AR629" s="1"/>
      <c r="AS629" s="1"/>
      <c r="AT629" s="1"/>
      <c r="AU629" s="1"/>
      <c r="AV629" s="1"/>
      <c r="AW629" s="1"/>
      <c r="AX629" s="1"/>
      <c r="AY629" s="1"/>
      <c r="AZ629" s="1"/>
      <c r="BA629" s="1"/>
      <c r="BB629" s="1"/>
      <c r="BC629" s="1"/>
    </row>
    <row r="630" spans="1:55" ht="15.75" customHeight="1">
      <c r="A630" s="1"/>
      <c r="B630" s="1"/>
      <c r="C630" s="1"/>
      <c r="D630" s="1"/>
      <c r="E630" s="1"/>
      <c r="F630" s="1"/>
      <c r="G630" s="1"/>
      <c r="H630" s="1"/>
      <c r="I630" s="79"/>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9"/>
      <c r="AM630" s="1"/>
      <c r="AN630" s="1"/>
      <c r="AO630" s="1"/>
      <c r="AP630" s="1"/>
      <c r="AQ630" s="1"/>
      <c r="AR630" s="1"/>
      <c r="AS630" s="1"/>
      <c r="AT630" s="1"/>
      <c r="AU630" s="1"/>
      <c r="AV630" s="1"/>
      <c r="AW630" s="1"/>
      <c r="AX630" s="1"/>
      <c r="AY630" s="1"/>
      <c r="AZ630" s="1"/>
      <c r="BA630" s="1"/>
      <c r="BB630" s="1"/>
      <c r="BC630" s="1"/>
    </row>
    <row r="631" spans="1:55" ht="15.75" customHeight="1">
      <c r="A631" s="1"/>
      <c r="B631" s="1"/>
      <c r="C631" s="1"/>
      <c r="D631" s="1"/>
      <c r="E631" s="1"/>
      <c r="F631" s="1"/>
      <c r="G631" s="1"/>
      <c r="H631" s="1"/>
      <c r="I631" s="79"/>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9"/>
      <c r="AM631" s="1"/>
      <c r="AN631" s="1"/>
      <c r="AO631" s="1"/>
      <c r="AP631" s="1"/>
      <c r="AQ631" s="1"/>
      <c r="AR631" s="1"/>
      <c r="AS631" s="1"/>
      <c r="AT631" s="1"/>
      <c r="AU631" s="1"/>
      <c r="AV631" s="1"/>
      <c r="AW631" s="1"/>
      <c r="AX631" s="1"/>
      <c r="AY631" s="1"/>
      <c r="AZ631" s="1"/>
      <c r="BA631" s="1"/>
      <c r="BB631" s="1"/>
      <c r="BC631" s="1"/>
    </row>
    <row r="632" spans="1:55" ht="15.75" customHeight="1">
      <c r="A632" s="1"/>
      <c r="B632" s="1"/>
      <c r="C632" s="1"/>
      <c r="D632" s="1"/>
      <c r="E632" s="1"/>
      <c r="F632" s="1"/>
      <c r="G632" s="1"/>
      <c r="H632" s="1"/>
      <c r="I632" s="79"/>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9"/>
      <c r="AM632" s="1"/>
      <c r="AN632" s="1"/>
      <c r="AO632" s="1"/>
      <c r="AP632" s="1"/>
      <c r="AQ632" s="1"/>
      <c r="AR632" s="1"/>
      <c r="AS632" s="1"/>
      <c r="AT632" s="1"/>
      <c r="AU632" s="1"/>
      <c r="AV632" s="1"/>
      <c r="AW632" s="1"/>
      <c r="AX632" s="1"/>
      <c r="AY632" s="1"/>
      <c r="AZ632" s="1"/>
      <c r="BA632" s="1"/>
      <c r="BB632" s="1"/>
      <c r="BC632" s="1"/>
    </row>
    <row r="633" spans="1:55" ht="15.75" customHeight="1">
      <c r="A633" s="1"/>
      <c r="B633" s="1"/>
      <c r="C633" s="1"/>
      <c r="D633" s="1"/>
      <c r="E633" s="1"/>
      <c r="F633" s="1"/>
      <c r="G633" s="1"/>
      <c r="H633" s="1"/>
      <c r="I633" s="79"/>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9"/>
      <c r="AM633" s="1"/>
      <c r="AN633" s="1"/>
      <c r="AO633" s="1"/>
      <c r="AP633" s="1"/>
      <c r="AQ633" s="1"/>
      <c r="AR633" s="1"/>
      <c r="AS633" s="1"/>
      <c r="AT633" s="1"/>
      <c r="AU633" s="1"/>
      <c r="AV633" s="1"/>
      <c r="AW633" s="1"/>
      <c r="AX633" s="1"/>
      <c r="AY633" s="1"/>
      <c r="AZ633" s="1"/>
      <c r="BA633" s="1"/>
      <c r="BB633" s="1"/>
      <c r="BC633" s="1"/>
    </row>
    <row r="634" spans="1:55" ht="15.75" customHeight="1">
      <c r="A634" s="1"/>
      <c r="B634" s="1"/>
      <c r="C634" s="1"/>
      <c r="D634" s="1"/>
      <c r="E634" s="1"/>
      <c r="F634" s="1"/>
      <c r="G634" s="1"/>
      <c r="H634" s="1"/>
      <c r="I634" s="79"/>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9"/>
      <c r="AM634" s="1"/>
      <c r="AN634" s="1"/>
      <c r="AO634" s="1"/>
      <c r="AP634" s="1"/>
      <c r="AQ634" s="1"/>
      <c r="AR634" s="1"/>
      <c r="AS634" s="1"/>
      <c r="AT634" s="1"/>
      <c r="AU634" s="1"/>
      <c r="AV634" s="1"/>
      <c r="AW634" s="1"/>
      <c r="AX634" s="1"/>
      <c r="AY634" s="1"/>
      <c r="AZ634" s="1"/>
      <c r="BA634" s="1"/>
      <c r="BB634" s="1"/>
      <c r="BC634" s="1"/>
    </row>
    <row r="635" spans="1:55" ht="15.75" customHeight="1">
      <c r="A635" s="1"/>
      <c r="B635" s="1"/>
      <c r="C635" s="1"/>
      <c r="D635" s="1"/>
      <c r="E635" s="1"/>
      <c r="F635" s="1"/>
      <c r="G635" s="1"/>
      <c r="H635" s="1"/>
      <c r="I635" s="79"/>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9"/>
      <c r="AM635" s="1"/>
      <c r="AN635" s="1"/>
      <c r="AO635" s="1"/>
      <c r="AP635" s="1"/>
      <c r="AQ635" s="1"/>
      <c r="AR635" s="1"/>
      <c r="AS635" s="1"/>
      <c r="AT635" s="1"/>
      <c r="AU635" s="1"/>
      <c r="AV635" s="1"/>
      <c r="AW635" s="1"/>
      <c r="AX635" s="1"/>
      <c r="AY635" s="1"/>
      <c r="AZ635" s="1"/>
      <c r="BA635" s="1"/>
      <c r="BB635" s="1"/>
      <c r="BC635" s="1"/>
    </row>
    <row r="636" spans="1:55" ht="15.75" customHeight="1">
      <c r="A636" s="1"/>
      <c r="B636" s="1"/>
      <c r="C636" s="1"/>
      <c r="D636" s="1"/>
      <c r="E636" s="1"/>
      <c r="F636" s="1"/>
      <c r="G636" s="1"/>
      <c r="H636" s="1"/>
      <c r="I636" s="79"/>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9"/>
      <c r="AM636" s="1"/>
      <c r="AN636" s="1"/>
      <c r="AO636" s="1"/>
      <c r="AP636" s="1"/>
      <c r="AQ636" s="1"/>
      <c r="AR636" s="1"/>
      <c r="AS636" s="1"/>
      <c r="AT636" s="1"/>
      <c r="AU636" s="1"/>
      <c r="AV636" s="1"/>
      <c r="AW636" s="1"/>
      <c r="AX636" s="1"/>
      <c r="AY636" s="1"/>
      <c r="AZ636" s="1"/>
      <c r="BA636" s="1"/>
      <c r="BB636" s="1"/>
      <c r="BC636" s="1"/>
    </row>
    <row r="637" spans="1:55" ht="15.75" customHeight="1">
      <c r="A637" s="1"/>
      <c r="B637" s="1"/>
      <c r="C637" s="1"/>
      <c r="D637" s="1"/>
      <c r="E637" s="1"/>
      <c r="F637" s="1"/>
      <c r="G637" s="1"/>
      <c r="H637" s="1"/>
      <c r="I637" s="79"/>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9"/>
      <c r="AM637" s="1"/>
      <c r="AN637" s="1"/>
      <c r="AO637" s="1"/>
      <c r="AP637" s="1"/>
      <c r="AQ637" s="1"/>
      <c r="AR637" s="1"/>
      <c r="AS637" s="1"/>
      <c r="AT637" s="1"/>
      <c r="AU637" s="1"/>
      <c r="AV637" s="1"/>
      <c r="AW637" s="1"/>
      <c r="AX637" s="1"/>
      <c r="AY637" s="1"/>
      <c r="AZ637" s="1"/>
      <c r="BA637" s="1"/>
      <c r="BB637" s="1"/>
      <c r="BC637" s="1"/>
    </row>
    <row r="638" spans="1:55" ht="15.75" customHeight="1">
      <c r="A638" s="1"/>
      <c r="B638" s="1"/>
      <c r="C638" s="1"/>
      <c r="D638" s="1"/>
      <c r="E638" s="1"/>
      <c r="F638" s="1"/>
      <c r="G638" s="1"/>
      <c r="H638" s="1"/>
      <c r="I638" s="79"/>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9"/>
      <c r="AM638" s="1"/>
      <c r="AN638" s="1"/>
      <c r="AO638" s="1"/>
      <c r="AP638" s="1"/>
      <c r="AQ638" s="1"/>
      <c r="AR638" s="1"/>
      <c r="AS638" s="1"/>
      <c r="AT638" s="1"/>
      <c r="AU638" s="1"/>
      <c r="AV638" s="1"/>
      <c r="AW638" s="1"/>
      <c r="AX638" s="1"/>
      <c r="AY638" s="1"/>
      <c r="AZ638" s="1"/>
      <c r="BA638" s="1"/>
      <c r="BB638" s="1"/>
      <c r="BC638" s="1"/>
    </row>
    <row r="639" spans="1:55" ht="15.75" customHeight="1">
      <c r="A639" s="1"/>
      <c r="B639" s="1"/>
      <c r="C639" s="1"/>
      <c r="D639" s="1"/>
      <c r="E639" s="1"/>
      <c r="F639" s="1"/>
      <c r="G639" s="1"/>
      <c r="H639" s="1"/>
      <c r="I639" s="79"/>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9"/>
      <c r="AM639" s="1"/>
      <c r="AN639" s="1"/>
      <c r="AO639" s="1"/>
      <c r="AP639" s="1"/>
      <c r="AQ639" s="1"/>
      <c r="AR639" s="1"/>
      <c r="AS639" s="1"/>
      <c r="AT639" s="1"/>
      <c r="AU639" s="1"/>
      <c r="AV639" s="1"/>
      <c r="AW639" s="1"/>
      <c r="AX639" s="1"/>
      <c r="AY639" s="1"/>
      <c r="AZ639" s="1"/>
      <c r="BA639" s="1"/>
      <c r="BB639" s="1"/>
      <c r="BC639" s="1"/>
    </row>
    <row r="640" spans="1:55" ht="15.75" customHeight="1">
      <c r="A640" s="1"/>
      <c r="B640" s="1"/>
      <c r="C640" s="1"/>
      <c r="D640" s="1"/>
      <c r="E640" s="1"/>
      <c r="F640" s="1"/>
      <c r="G640" s="1"/>
      <c r="H640" s="1"/>
      <c r="I640" s="79"/>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9"/>
      <c r="AM640" s="1"/>
      <c r="AN640" s="1"/>
      <c r="AO640" s="1"/>
      <c r="AP640" s="1"/>
      <c r="AQ640" s="1"/>
      <c r="AR640" s="1"/>
      <c r="AS640" s="1"/>
      <c r="AT640" s="1"/>
      <c r="AU640" s="1"/>
      <c r="AV640" s="1"/>
      <c r="AW640" s="1"/>
      <c r="AX640" s="1"/>
      <c r="AY640" s="1"/>
      <c r="AZ640" s="1"/>
      <c r="BA640" s="1"/>
      <c r="BB640" s="1"/>
      <c r="BC640" s="1"/>
    </row>
    <row r="641" spans="1:55" ht="15.75" customHeight="1">
      <c r="A641" s="1"/>
      <c r="B641" s="1"/>
      <c r="C641" s="1"/>
      <c r="D641" s="1"/>
      <c r="E641" s="1"/>
      <c r="F641" s="1"/>
      <c r="G641" s="1"/>
      <c r="H641" s="1"/>
      <c r="I641" s="79"/>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9"/>
      <c r="AM641" s="1"/>
      <c r="AN641" s="1"/>
      <c r="AO641" s="1"/>
      <c r="AP641" s="1"/>
      <c r="AQ641" s="1"/>
      <c r="AR641" s="1"/>
      <c r="AS641" s="1"/>
      <c r="AT641" s="1"/>
      <c r="AU641" s="1"/>
      <c r="AV641" s="1"/>
      <c r="AW641" s="1"/>
      <c r="AX641" s="1"/>
      <c r="AY641" s="1"/>
      <c r="AZ641" s="1"/>
      <c r="BA641" s="1"/>
      <c r="BB641" s="1"/>
      <c r="BC641" s="1"/>
    </row>
    <row r="642" spans="1:55" ht="15.75" customHeight="1">
      <c r="A642" s="1"/>
      <c r="B642" s="1"/>
      <c r="C642" s="1"/>
      <c r="D642" s="1"/>
      <c r="E642" s="1"/>
      <c r="F642" s="1"/>
      <c r="G642" s="1"/>
      <c r="H642" s="1"/>
      <c r="I642" s="79"/>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9"/>
      <c r="AM642" s="1"/>
      <c r="AN642" s="1"/>
      <c r="AO642" s="1"/>
      <c r="AP642" s="1"/>
      <c r="AQ642" s="1"/>
      <c r="AR642" s="1"/>
      <c r="AS642" s="1"/>
      <c r="AT642" s="1"/>
      <c r="AU642" s="1"/>
      <c r="AV642" s="1"/>
      <c r="AW642" s="1"/>
      <c r="AX642" s="1"/>
      <c r="AY642" s="1"/>
      <c r="AZ642" s="1"/>
      <c r="BA642" s="1"/>
      <c r="BB642" s="1"/>
      <c r="BC642" s="1"/>
    </row>
    <row r="643" spans="1:55" ht="15.75" customHeight="1">
      <c r="A643" s="1"/>
      <c r="B643" s="1"/>
      <c r="C643" s="1"/>
      <c r="D643" s="1"/>
      <c r="E643" s="1"/>
      <c r="F643" s="1"/>
      <c r="G643" s="1"/>
      <c r="H643" s="1"/>
      <c r="I643" s="79"/>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9"/>
      <c r="AM643" s="1"/>
      <c r="AN643" s="1"/>
      <c r="AO643" s="1"/>
      <c r="AP643" s="1"/>
      <c r="AQ643" s="1"/>
      <c r="AR643" s="1"/>
      <c r="AS643" s="1"/>
      <c r="AT643" s="1"/>
      <c r="AU643" s="1"/>
      <c r="AV643" s="1"/>
      <c r="AW643" s="1"/>
      <c r="AX643" s="1"/>
      <c r="AY643" s="1"/>
      <c r="AZ643" s="1"/>
      <c r="BA643" s="1"/>
      <c r="BB643" s="1"/>
      <c r="BC643" s="1"/>
    </row>
    <row r="644" spans="1:55" ht="15.75" customHeight="1">
      <c r="A644" s="1"/>
      <c r="B644" s="1"/>
      <c r="C644" s="1"/>
      <c r="D644" s="1"/>
      <c r="E644" s="1"/>
      <c r="F644" s="1"/>
      <c r="G644" s="1"/>
      <c r="H644" s="1"/>
      <c r="I644" s="79"/>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9"/>
      <c r="AM644" s="1"/>
      <c r="AN644" s="1"/>
      <c r="AO644" s="1"/>
      <c r="AP644" s="1"/>
      <c r="AQ644" s="1"/>
      <c r="AR644" s="1"/>
      <c r="AS644" s="1"/>
      <c r="AT644" s="1"/>
      <c r="AU644" s="1"/>
      <c r="AV644" s="1"/>
      <c r="AW644" s="1"/>
      <c r="AX644" s="1"/>
      <c r="AY644" s="1"/>
      <c r="AZ644" s="1"/>
      <c r="BA644" s="1"/>
      <c r="BB644" s="1"/>
      <c r="BC644" s="1"/>
    </row>
    <row r="645" spans="1:55" ht="15.75" customHeight="1">
      <c r="A645" s="1"/>
      <c r="B645" s="1"/>
      <c r="C645" s="1"/>
      <c r="D645" s="1"/>
      <c r="E645" s="1"/>
      <c r="F645" s="1"/>
      <c r="G645" s="1"/>
      <c r="H645" s="1"/>
      <c r="I645" s="79"/>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9"/>
      <c r="AM645" s="1"/>
      <c r="AN645" s="1"/>
      <c r="AO645" s="1"/>
      <c r="AP645" s="1"/>
      <c r="AQ645" s="1"/>
      <c r="AR645" s="1"/>
      <c r="AS645" s="1"/>
      <c r="AT645" s="1"/>
      <c r="AU645" s="1"/>
      <c r="AV645" s="1"/>
      <c r="AW645" s="1"/>
      <c r="AX645" s="1"/>
      <c r="AY645" s="1"/>
      <c r="AZ645" s="1"/>
      <c r="BA645" s="1"/>
      <c r="BB645" s="1"/>
      <c r="BC645" s="1"/>
    </row>
    <row r="646" spans="1:55" ht="15.75" customHeight="1">
      <c r="A646" s="1"/>
      <c r="B646" s="1"/>
      <c r="C646" s="1"/>
      <c r="D646" s="1"/>
      <c r="E646" s="1"/>
      <c r="F646" s="1"/>
      <c r="G646" s="1"/>
      <c r="H646" s="1"/>
      <c r="I646" s="79"/>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9"/>
      <c r="AM646" s="1"/>
      <c r="AN646" s="1"/>
      <c r="AO646" s="1"/>
      <c r="AP646" s="1"/>
      <c r="AQ646" s="1"/>
      <c r="AR646" s="1"/>
      <c r="AS646" s="1"/>
      <c r="AT646" s="1"/>
      <c r="AU646" s="1"/>
      <c r="AV646" s="1"/>
      <c r="AW646" s="1"/>
      <c r="AX646" s="1"/>
      <c r="AY646" s="1"/>
      <c r="AZ646" s="1"/>
      <c r="BA646" s="1"/>
      <c r="BB646" s="1"/>
      <c r="BC646" s="1"/>
    </row>
    <row r="647" spans="1:55" ht="15.75" customHeight="1">
      <c r="A647" s="1"/>
      <c r="B647" s="1"/>
      <c r="C647" s="1"/>
      <c r="D647" s="1"/>
      <c r="E647" s="1"/>
      <c r="F647" s="1"/>
      <c r="G647" s="1"/>
      <c r="H647" s="1"/>
      <c r="I647" s="79"/>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9"/>
      <c r="AM647" s="1"/>
      <c r="AN647" s="1"/>
      <c r="AO647" s="1"/>
      <c r="AP647" s="1"/>
      <c r="AQ647" s="1"/>
      <c r="AR647" s="1"/>
      <c r="AS647" s="1"/>
      <c r="AT647" s="1"/>
      <c r="AU647" s="1"/>
      <c r="AV647" s="1"/>
      <c r="AW647" s="1"/>
      <c r="AX647" s="1"/>
      <c r="AY647" s="1"/>
      <c r="AZ647" s="1"/>
      <c r="BA647" s="1"/>
      <c r="BB647" s="1"/>
      <c r="BC647" s="1"/>
    </row>
    <row r="648" spans="1:55" ht="15.75" customHeight="1">
      <c r="A648" s="1"/>
      <c r="B648" s="1"/>
      <c r="C648" s="1"/>
      <c r="D648" s="1"/>
      <c r="E648" s="1"/>
      <c r="F648" s="1"/>
      <c r="G648" s="1"/>
      <c r="H648" s="1"/>
      <c r="I648" s="79"/>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9"/>
      <c r="AM648" s="1"/>
      <c r="AN648" s="1"/>
      <c r="AO648" s="1"/>
      <c r="AP648" s="1"/>
      <c r="AQ648" s="1"/>
      <c r="AR648" s="1"/>
      <c r="AS648" s="1"/>
      <c r="AT648" s="1"/>
      <c r="AU648" s="1"/>
      <c r="AV648" s="1"/>
      <c r="AW648" s="1"/>
      <c r="AX648" s="1"/>
      <c r="AY648" s="1"/>
      <c r="AZ648" s="1"/>
      <c r="BA648" s="1"/>
      <c r="BB648" s="1"/>
      <c r="BC648" s="1"/>
    </row>
    <row r="649" spans="1:55" ht="15.75" customHeight="1">
      <c r="A649" s="1"/>
      <c r="B649" s="1"/>
      <c r="C649" s="1"/>
      <c r="D649" s="1"/>
      <c r="E649" s="1"/>
      <c r="F649" s="1"/>
      <c r="G649" s="1"/>
      <c r="H649" s="1"/>
      <c r="I649" s="79"/>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9"/>
      <c r="AM649" s="1"/>
      <c r="AN649" s="1"/>
      <c r="AO649" s="1"/>
      <c r="AP649" s="1"/>
      <c r="AQ649" s="1"/>
      <c r="AR649" s="1"/>
      <c r="AS649" s="1"/>
      <c r="AT649" s="1"/>
      <c r="AU649" s="1"/>
      <c r="AV649" s="1"/>
      <c r="AW649" s="1"/>
      <c r="AX649" s="1"/>
      <c r="AY649" s="1"/>
      <c r="AZ649" s="1"/>
      <c r="BA649" s="1"/>
      <c r="BB649" s="1"/>
      <c r="BC649" s="1"/>
    </row>
    <row r="650" spans="1:55" ht="15.75" customHeight="1">
      <c r="A650" s="1"/>
      <c r="B650" s="1"/>
      <c r="C650" s="1"/>
      <c r="D650" s="1"/>
      <c r="E650" s="1"/>
      <c r="F650" s="1"/>
      <c r="G650" s="1"/>
      <c r="H650" s="1"/>
      <c r="I650" s="79"/>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9"/>
      <c r="AM650" s="1"/>
      <c r="AN650" s="1"/>
      <c r="AO650" s="1"/>
      <c r="AP650" s="1"/>
      <c r="AQ650" s="1"/>
      <c r="AR650" s="1"/>
      <c r="AS650" s="1"/>
      <c r="AT650" s="1"/>
      <c r="AU650" s="1"/>
      <c r="AV650" s="1"/>
      <c r="AW650" s="1"/>
      <c r="AX650" s="1"/>
      <c r="AY650" s="1"/>
      <c r="AZ650" s="1"/>
      <c r="BA650" s="1"/>
      <c r="BB650" s="1"/>
      <c r="BC650" s="1"/>
    </row>
    <row r="651" spans="1:55" ht="15.75" customHeight="1">
      <c r="A651" s="1"/>
      <c r="B651" s="1"/>
      <c r="C651" s="1"/>
      <c r="D651" s="1"/>
      <c r="E651" s="1"/>
      <c r="F651" s="1"/>
      <c r="G651" s="1"/>
      <c r="H651" s="1"/>
      <c r="I651" s="79"/>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9"/>
      <c r="AM651" s="1"/>
      <c r="AN651" s="1"/>
      <c r="AO651" s="1"/>
      <c r="AP651" s="1"/>
      <c r="AQ651" s="1"/>
      <c r="AR651" s="1"/>
      <c r="AS651" s="1"/>
      <c r="AT651" s="1"/>
      <c r="AU651" s="1"/>
      <c r="AV651" s="1"/>
      <c r="AW651" s="1"/>
      <c r="AX651" s="1"/>
      <c r="AY651" s="1"/>
      <c r="AZ651" s="1"/>
      <c r="BA651" s="1"/>
      <c r="BB651" s="1"/>
      <c r="BC651" s="1"/>
    </row>
    <row r="652" spans="1:55" ht="15.75" customHeight="1">
      <c r="A652" s="1"/>
      <c r="B652" s="1"/>
      <c r="C652" s="1"/>
      <c r="D652" s="1"/>
      <c r="E652" s="1"/>
      <c r="F652" s="1"/>
      <c r="G652" s="1"/>
      <c r="H652" s="1"/>
      <c r="I652" s="79"/>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9"/>
      <c r="AM652" s="1"/>
      <c r="AN652" s="1"/>
      <c r="AO652" s="1"/>
      <c r="AP652" s="1"/>
      <c r="AQ652" s="1"/>
      <c r="AR652" s="1"/>
      <c r="AS652" s="1"/>
      <c r="AT652" s="1"/>
      <c r="AU652" s="1"/>
      <c r="AV652" s="1"/>
      <c r="AW652" s="1"/>
      <c r="AX652" s="1"/>
      <c r="AY652" s="1"/>
      <c r="AZ652" s="1"/>
      <c r="BA652" s="1"/>
      <c r="BB652" s="1"/>
      <c r="BC652" s="1"/>
    </row>
    <row r="653" spans="1:55" ht="15.75" customHeight="1">
      <c r="A653" s="1"/>
      <c r="B653" s="1"/>
      <c r="C653" s="1"/>
      <c r="D653" s="1"/>
      <c r="E653" s="1"/>
      <c r="F653" s="1"/>
      <c r="G653" s="1"/>
      <c r="H653" s="1"/>
      <c r="I653" s="79"/>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9"/>
      <c r="AM653" s="1"/>
      <c r="AN653" s="1"/>
      <c r="AO653" s="1"/>
      <c r="AP653" s="1"/>
      <c r="AQ653" s="1"/>
      <c r="AR653" s="1"/>
      <c r="AS653" s="1"/>
      <c r="AT653" s="1"/>
      <c r="AU653" s="1"/>
      <c r="AV653" s="1"/>
      <c r="AW653" s="1"/>
      <c r="AX653" s="1"/>
      <c r="AY653" s="1"/>
      <c r="AZ653" s="1"/>
      <c r="BA653" s="1"/>
      <c r="BB653" s="1"/>
      <c r="BC653" s="1"/>
    </row>
    <row r="654" spans="1:55" ht="15.75" customHeight="1">
      <c r="A654" s="1"/>
      <c r="B654" s="1"/>
      <c r="C654" s="1"/>
      <c r="D654" s="1"/>
      <c r="E654" s="1"/>
      <c r="F654" s="1"/>
      <c r="G654" s="1"/>
      <c r="H654" s="1"/>
      <c r="I654" s="79"/>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9"/>
      <c r="AM654" s="1"/>
      <c r="AN654" s="1"/>
      <c r="AO654" s="1"/>
      <c r="AP654" s="1"/>
      <c r="AQ654" s="1"/>
      <c r="AR654" s="1"/>
      <c r="AS654" s="1"/>
      <c r="AT654" s="1"/>
      <c r="AU654" s="1"/>
      <c r="AV654" s="1"/>
      <c r="AW654" s="1"/>
      <c r="AX654" s="1"/>
      <c r="AY654" s="1"/>
      <c r="AZ654" s="1"/>
      <c r="BA654" s="1"/>
      <c r="BB654" s="1"/>
      <c r="BC654" s="1"/>
    </row>
    <row r="655" spans="1:55" ht="15.75" customHeight="1">
      <c r="A655" s="1"/>
      <c r="B655" s="1"/>
      <c r="C655" s="1"/>
      <c r="D655" s="1"/>
      <c r="E655" s="1"/>
      <c r="F655" s="1"/>
      <c r="G655" s="1"/>
      <c r="H655" s="1"/>
      <c r="I655" s="79"/>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9"/>
      <c r="AM655" s="1"/>
      <c r="AN655" s="1"/>
      <c r="AO655" s="1"/>
      <c r="AP655" s="1"/>
      <c r="AQ655" s="1"/>
      <c r="AR655" s="1"/>
      <c r="AS655" s="1"/>
      <c r="AT655" s="1"/>
      <c r="AU655" s="1"/>
      <c r="AV655" s="1"/>
      <c r="AW655" s="1"/>
      <c r="AX655" s="1"/>
      <c r="AY655" s="1"/>
      <c r="AZ655" s="1"/>
      <c r="BA655" s="1"/>
      <c r="BB655" s="1"/>
      <c r="BC655" s="1"/>
    </row>
    <row r="656" spans="1:55" ht="15.75" customHeight="1">
      <c r="A656" s="1"/>
      <c r="B656" s="1"/>
      <c r="C656" s="1"/>
      <c r="D656" s="1"/>
      <c r="E656" s="1"/>
      <c r="F656" s="1"/>
      <c r="G656" s="1"/>
      <c r="H656" s="1"/>
      <c r="I656" s="79"/>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9"/>
      <c r="AM656" s="1"/>
      <c r="AN656" s="1"/>
      <c r="AO656" s="1"/>
      <c r="AP656" s="1"/>
      <c r="AQ656" s="1"/>
      <c r="AR656" s="1"/>
      <c r="AS656" s="1"/>
      <c r="AT656" s="1"/>
      <c r="AU656" s="1"/>
      <c r="AV656" s="1"/>
      <c r="AW656" s="1"/>
      <c r="AX656" s="1"/>
      <c r="AY656" s="1"/>
      <c r="AZ656" s="1"/>
      <c r="BA656" s="1"/>
      <c r="BB656" s="1"/>
      <c r="BC656" s="1"/>
    </row>
    <row r="657" spans="1:55" ht="15.75" customHeight="1">
      <c r="A657" s="1"/>
      <c r="B657" s="1"/>
      <c r="C657" s="1"/>
      <c r="D657" s="1"/>
      <c r="E657" s="1"/>
      <c r="F657" s="1"/>
      <c r="G657" s="1"/>
      <c r="H657" s="1"/>
      <c r="I657" s="79"/>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9"/>
      <c r="AM657" s="1"/>
      <c r="AN657" s="1"/>
      <c r="AO657" s="1"/>
      <c r="AP657" s="1"/>
      <c r="AQ657" s="1"/>
      <c r="AR657" s="1"/>
      <c r="AS657" s="1"/>
      <c r="AT657" s="1"/>
      <c r="AU657" s="1"/>
      <c r="AV657" s="1"/>
      <c r="AW657" s="1"/>
      <c r="AX657" s="1"/>
      <c r="AY657" s="1"/>
      <c r="AZ657" s="1"/>
      <c r="BA657" s="1"/>
      <c r="BB657" s="1"/>
      <c r="BC657" s="1"/>
    </row>
    <row r="658" spans="1:55" ht="15.75" customHeight="1">
      <c r="A658" s="1"/>
      <c r="B658" s="1"/>
      <c r="C658" s="1"/>
      <c r="D658" s="1"/>
      <c r="E658" s="1"/>
      <c r="F658" s="1"/>
      <c r="G658" s="1"/>
      <c r="H658" s="1"/>
      <c r="I658" s="79"/>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9"/>
      <c r="AM658" s="1"/>
      <c r="AN658" s="1"/>
      <c r="AO658" s="1"/>
      <c r="AP658" s="1"/>
      <c r="AQ658" s="1"/>
      <c r="AR658" s="1"/>
      <c r="AS658" s="1"/>
      <c r="AT658" s="1"/>
      <c r="AU658" s="1"/>
      <c r="AV658" s="1"/>
      <c r="AW658" s="1"/>
      <c r="AX658" s="1"/>
      <c r="AY658" s="1"/>
      <c r="AZ658" s="1"/>
      <c r="BA658" s="1"/>
      <c r="BB658" s="1"/>
      <c r="BC658" s="1"/>
    </row>
    <row r="659" spans="1:55" ht="15.75" customHeight="1">
      <c r="A659" s="1"/>
      <c r="B659" s="1"/>
      <c r="C659" s="1"/>
      <c r="D659" s="1"/>
      <c r="E659" s="1"/>
      <c r="F659" s="1"/>
      <c r="G659" s="1"/>
      <c r="H659" s="1"/>
      <c r="I659" s="79"/>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9"/>
      <c r="AM659" s="1"/>
      <c r="AN659" s="1"/>
      <c r="AO659" s="1"/>
      <c r="AP659" s="1"/>
      <c r="AQ659" s="1"/>
      <c r="AR659" s="1"/>
      <c r="AS659" s="1"/>
      <c r="AT659" s="1"/>
      <c r="AU659" s="1"/>
      <c r="AV659" s="1"/>
      <c r="AW659" s="1"/>
      <c r="AX659" s="1"/>
      <c r="AY659" s="1"/>
      <c r="AZ659" s="1"/>
      <c r="BA659" s="1"/>
      <c r="BB659" s="1"/>
      <c r="BC659" s="1"/>
    </row>
    <row r="660" spans="1:55" ht="15.75" customHeight="1">
      <c r="A660" s="1"/>
      <c r="B660" s="1"/>
      <c r="C660" s="1"/>
      <c r="D660" s="1"/>
      <c r="E660" s="1"/>
      <c r="F660" s="1"/>
      <c r="G660" s="1"/>
      <c r="H660" s="1"/>
      <c r="I660" s="79"/>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9"/>
      <c r="AM660" s="1"/>
      <c r="AN660" s="1"/>
      <c r="AO660" s="1"/>
      <c r="AP660" s="1"/>
      <c r="AQ660" s="1"/>
      <c r="AR660" s="1"/>
      <c r="AS660" s="1"/>
      <c r="AT660" s="1"/>
      <c r="AU660" s="1"/>
      <c r="AV660" s="1"/>
      <c r="AW660" s="1"/>
      <c r="AX660" s="1"/>
      <c r="AY660" s="1"/>
      <c r="AZ660" s="1"/>
      <c r="BA660" s="1"/>
      <c r="BB660" s="1"/>
      <c r="BC660" s="1"/>
    </row>
    <row r="661" spans="1:55" ht="15.75" customHeight="1">
      <c r="A661" s="1"/>
      <c r="B661" s="1"/>
      <c r="C661" s="1"/>
      <c r="D661" s="1"/>
      <c r="E661" s="1"/>
      <c r="F661" s="1"/>
      <c r="G661" s="1"/>
      <c r="H661" s="1"/>
      <c r="I661" s="79"/>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9"/>
      <c r="AM661" s="1"/>
      <c r="AN661" s="1"/>
      <c r="AO661" s="1"/>
      <c r="AP661" s="1"/>
      <c r="AQ661" s="1"/>
      <c r="AR661" s="1"/>
      <c r="AS661" s="1"/>
      <c r="AT661" s="1"/>
      <c r="AU661" s="1"/>
      <c r="AV661" s="1"/>
      <c r="AW661" s="1"/>
      <c r="AX661" s="1"/>
      <c r="AY661" s="1"/>
      <c r="AZ661" s="1"/>
      <c r="BA661" s="1"/>
      <c r="BB661" s="1"/>
      <c r="BC661" s="1"/>
    </row>
    <row r="662" spans="1:55" ht="15.75" customHeight="1">
      <c r="A662" s="1"/>
      <c r="B662" s="1"/>
      <c r="C662" s="1"/>
      <c r="D662" s="1"/>
      <c r="E662" s="1"/>
      <c r="F662" s="1"/>
      <c r="G662" s="1"/>
      <c r="H662" s="1"/>
      <c r="I662" s="79"/>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9"/>
      <c r="AM662" s="1"/>
      <c r="AN662" s="1"/>
      <c r="AO662" s="1"/>
      <c r="AP662" s="1"/>
      <c r="AQ662" s="1"/>
      <c r="AR662" s="1"/>
      <c r="AS662" s="1"/>
      <c r="AT662" s="1"/>
      <c r="AU662" s="1"/>
      <c r="AV662" s="1"/>
      <c r="AW662" s="1"/>
      <c r="AX662" s="1"/>
      <c r="AY662" s="1"/>
      <c r="AZ662" s="1"/>
      <c r="BA662" s="1"/>
      <c r="BB662" s="1"/>
      <c r="BC662" s="1"/>
    </row>
    <row r="663" spans="1:55" ht="15.75" customHeight="1">
      <c r="A663" s="1"/>
      <c r="B663" s="1"/>
      <c r="C663" s="1"/>
      <c r="D663" s="1"/>
      <c r="E663" s="1"/>
      <c r="F663" s="1"/>
      <c r="G663" s="1"/>
      <c r="H663" s="1"/>
      <c r="I663" s="79"/>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9"/>
      <c r="AM663" s="1"/>
      <c r="AN663" s="1"/>
      <c r="AO663" s="1"/>
      <c r="AP663" s="1"/>
      <c r="AQ663" s="1"/>
      <c r="AR663" s="1"/>
      <c r="AS663" s="1"/>
      <c r="AT663" s="1"/>
      <c r="AU663" s="1"/>
      <c r="AV663" s="1"/>
      <c r="AW663" s="1"/>
      <c r="AX663" s="1"/>
      <c r="AY663" s="1"/>
      <c r="AZ663" s="1"/>
      <c r="BA663" s="1"/>
      <c r="BB663" s="1"/>
      <c r="BC663" s="1"/>
    </row>
    <row r="664" spans="1:55" ht="15.75" customHeight="1">
      <c r="A664" s="1"/>
      <c r="B664" s="1"/>
      <c r="C664" s="1"/>
      <c r="D664" s="1"/>
      <c r="E664" s="1"/>
      <c r="F664" s="1"/>
      <c r="G664" s="1"/>
      <c r="H664" s="1"/>
      <c r="I664" s="79"/>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9"/>
      <c r="AM664" s="1"/>
      <c r="AN664" s="1"/>
      <c r="AO664" s="1"/>
      <c r="AP664" s="1"/>
      <c r="AQ664" s="1"/>
      <c r="AR664" s="1"/>
      <c r="AS664" s="1"/>
      <c r="AT664" s="1"/>
      <c r="AU664" s="1"/>
      <c r="AV664" s="1"/>
      <c r="AW664" s="1"/>
      <c r="AX664" s="1"/>
      <c r="AY664" s="1"/>
      <c r="AZ664" s="1"/>
      <c r="BA664" s="1"/>
      <c r="BB664" s="1"/>
      <c r="BC664" s="1"/>
    </row>
    <row r="665" spans="1:55" ht="15.75" customHeight="1">
      <c r="A665" s="1"/>
      <c r="B665" s="1"/>
      <c r="C665" s="1"/>
      <c r="D665" s="1"/>
      <c r="E665" s="1"/>
      <c r="F665" s="1"/>
      <c r="G665" s="1"/>
      <c r="H665" s="1"/>
      <c r="I665" s="79"/>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9"/>
      <c r="AM665" s="1"/>
      <c r="AN665" s="1"/>
      <c r="AO665" s="1"/>
      <c r="AP665" s="1"/>
      <c r="AQ665" s="1"/>
      <c r="AR665" s="1"/>
      <c r="AS665" s="1"/>
      <c r="AT665" s="1"/>
      <c r="AU665" s="1"/>
      <c r="AV665" s="1"/>
      <c r="AW665" s="1"/>
      <c r="AX665" s="1"/>
      <c r="AY665" s="1"/>
      <c r="AZ665" s="1"/>
      <c r="BA665" s="1"/>
      <c r="BB665" s="1"/>
      <c r="BC665" s="1"/>
    </row>
    <row r="666" spans="1:55" ht="15.75" customHeight="1">
      <c r="A666" s="1"/>
      <c r="B666" s="1"/>
      <c r="C666" s="1"/>
      <c r="D666" s="1"/>
      <c r="E666" s="1"/>
      <c r="F666" s="1"/>
      <c r="G666" s="1"/>
      <c r="H666" s="1"/>
      <c r="I666" s="79"/>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9"/>
      <c r="AM666" s="1"/>
      <c r="AN666" s="1"/>
      <c r="AO666" s="1"/>
      <c r="AP666" s="1"/>
      <c r="AQ666" s="1"/>
      <c r="AR666" s="1"/>
      <c r="AS666" s="1"/>
      <c r="AT666" s="1"/>
      <c r="AU666" s="1"/>
      <c r="AV666" s="1"/>
      <c r="AW666" s="1"/>
      <c r="AX666" s="1"/>
      <c r="AY666" s="1"/>
      <c r="AZ666" s="1"/>
      <c r="BA666" s="1"/>
      <c r="BB666" s="1"/>
      <c r="BC666" s="1"/>
    </row>
    <row r="667" spans="1:55" ht="15.75" customHeight="1">
      <c r="A667" s="1"/>
      <c r="B667" s="1"/>
      <c r="C667" s="1"/>
      <c r="D667" s="1"/>
      <c r="E667" s="1"/>
      <c r="F667" s="1"/>
      <c r="G667" s="1"/>
      <c r="H667" s="1"/>
      <c r="I667" s="79"/>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9"/>
      <c r="AM667" s="1"/>
      <c r="AN667" s="1"/>
      <c r="AO667" s="1"/>
      <c r="AP667" s="1"/>
      <c r="AQ667" s="1"/>
      <c r="AR667" s="1"/>
      <c r="AS667" s="1"/>
      <c r="AT667" s="1"/>
      <c r="AU667" s="1"/>
      <c r="AV667" s="1"/>
      <c r="AW667" s="1"/>
      <c r="AX667" s="1"/>
      <c r="AY667" s="1"/>
      <c r="AZ667" s="1"/>
      <c r="BA667" s="1"/>
      <c r="BB667" s="1"/>
      <c r="BC667" s="1"/>
    </row>
    <row r="668" spans="1:55" ht="15.75" customHeight="1">
      <c r="A668" s="1"/>
      <c r="B668" s="1"/>
      <c r="C668" s="1"/>
      <c r="D668" s="1"/>
      <c r="E668" s="1"/>
      <c r="F668" s="1"/>
      <c r="G668" s="1"/>
      <c r="H668" s="1"/>
      <c r="I668" s="79"/>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9"/>
      <c r="AM668" s="1"/>
      <c r="AN668" s="1"/>
      <c r="AO668" s="1"/>
      <c r="AP668" s="1"/>
      <c r="AQ668" s="1"/>
      <c r="AR668" s="1"/>
      <c r="AS668" s="1"/>
      <c r="AT668" s="1"/>
      <c r="AU668" s="1"/>
      <c r="AV668" s="1"/>
      <c r="AW668" s="1"/>
      <c r="AX668" s="1"/>
      <c r="AY668" s="1"/>
      <c r="AZ668" s="1"/>
      <c r="BA668" s="1"/>
      <c r="BB668" s="1"/>
      <c r="BC668" s="1"/>
    </row>
    <row r="669" spans="1:55" ht="15.75" customHeight="1">
      <c r="A669" s="1"/>
      <c r="B669" s="1"/>
      <c r="C669" s="1"/>
      <c r="D669" s="1"/>
      <c r="E669" s="1"/>
      <c r="F669" s="1"/>
      <c r="G669" s="1"/>
      <c r="H669" s="1"/>
      <c r="I669" s="79"/>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9"/>
      <c r="AM669" s="1"/>
      <c r="AN669" s="1"/>
      <c r="AO669" s="1"/>
      <c r="AP669" s="1"/>
      <c r="AQ669" s="1"/>
      <c r="AR669" s="1"/>
      <c r="AS669" s="1"/>
      <c r="AT669" s="1"/>
      <c r="AU669" s="1"/>
      <c r="AV669" s="1"/>
      <c r="AW669" s="1"/>
      <c r="AX669" s="1"/>
      <c r="AY669" s="1"/>
      <c r="AZ669" s="1"/>
      <c r="BA669" s="1"/>
      <c r="BB669" s="1"/>
      <c r="BC669" s="1"/>
    </row>
    <row r="670" spans="1:55" ht="15.75" customHeight="1">
      <c r="A670" s="1"/>
      <c r="B670" s="1"/>
      <c r="C670" s="1"/>
      <c r="D670" s="1"/>
      <c r="E670" s="1"/>
      <c r="F670" s="1"/>
      <c r="G670" s="1"/>
      <c r="H670" s="1"/>
      <c r="I670" s="79"/>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9"/>
      <c r="AM670" s="1"/>
      <c r="AN670" s="1"/>
      <c r="AO670" s="1"/>
      <c r="AP670" s="1"/>
      <c r="AQ670" s="1"/>
      <c r="AR670" s="1"/>
      <c r="AS670" s="1"/>
      <c r="AT670" s="1"/>
      <c r="AU670" s="1"/>
      <c r="AV670" s="1"/>
      <c r="AW670" s="1"/>
      <c r="AX670" s="1"/>
      <c r="AY670" s="1"/>
      <c r="AZ670" s="1"/>
      <c r="BA670" s="1"/>
      <c r="BB670" s="1"/>
      <c r="BC670" s="1"/>
    </row>
    <row r="671" spans="1:55" ht="15.75" customHeight="1">
      <c r="A671" s="1"/>
      <c r="B671" s="1"/>
      <c r="C671" s="1"/>
      <c r="D671" s="1"/>
      <c r="E671" s="1"/>
      <c r="F671" s="1"/>
      <c r="G671" s="1"/>
      <c r="H671" s="1"/>
      <c r="I671" s="79"/>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9"/>
      <c r="AM671" s="1"/>
      <c r="AN671" s="1"/>
      <c r="AO671" s="1"/>
      <c r="AP671" s="1"/>
      <c r="AQ671" s="1"/>
      <c r="AR671" s="1"/>
      <c r="AS671" s="1"/>
      <c r="AT671" s="1"/>
      <c r="AU671" s="1"/>
      <c r="AV671" s="1"/>
      <c r="AW671" s="1"/>
      <c r="AX671" s="1"/>
      <c r="AY671" s="1"/>
      <c r="AZ671" s="1"/>
      <c r="BA671" s="1"/>
      <c r="BB671" s="1"/>
      <c r="BC671" s="1"/>
    </row>
    <row r="672" spans="1:55" ht="15.75" customHeight="1">
      <c r="A672" s="1"/>
      <c r="B672" s="1"/>
      <c r="C672" s="1"/>
      <c r="D672" s="1"/>
      <c r="E672" s="1"/>
      <c r="F672" s="1"/>
      <c r="G672" s="1"/>
      <c r="H672" s="1"/>
      <c r="I672" s="79"/>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9"/>
      <c r="AM672" s="1"/>
      <c r="AN672" s="1"/>
      <c r="AO672" s="1"/>
      <c r="AP672" s="1"/>
      <c r="AQ672" s="1"/>
      <c r="AR672" s="1"/>
      <c r="AS672" s="1"/>
      <c r="AT672" s="1"/>
      <c r="AU672" s="1"/>
      <c r="AV672" s="1"/>
      <c r="AW672" s="1"/>
      <c r="AX672" s="1"/>
      <c r="AY672" s="1"/>
      <c r="AZ672" s="1"/>
      <c r="BA672" s="1"/>
      <c r="BB672" s="1"/>
      <c r="BC672" s="1"/>
    </row>
    <row r="673" spans="1:55" ht="15.75" customHeight="1">
      <c r="A673" s="1"/>
      <c r="B673" s="1"/>
      <c r="C673" s="1"/>
      <c r="D673" s="1"/>
      <c r="E673" s="1"/>
      <c r="F673" s="1"/>
      <c r="G673" s="1"/>
      <c r="H673" s="1"/>
      <c r="I673" s="79"/>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9"/>
      <c r="AM673" s="1"/>
      <c r="AN673" s="1"/>
      <c r="AO673" s="1"/>
      <c r="AP673" s="1"/>
      <c r="AQ673" s="1"/>
      <c r="AR673" s="1"/>
      <c r="AS673" s="1"/>
      <c r="AT673" s="1"/>
      <c r="AU673" s="1"/>
      <c r="AV673" s="1"/>
      <c r="AW673" s="1"/>
      <c r="AX673" s="1"/>
      <c r="AY673" s="1"/>
      <c r="AZ673" s="1"/>
      <c r="BA673" s="1"/>
      <c r="BB673" s="1"/>
      <c r="BC673" s="1"/>
    </row>
    <row r="674" spans="1:55" ht="15.75" customHeight="1">
      <c r="A674" s="1"/>
      <c r="B674" s="1"/>
      <c r="C674" s="1"/>
      <c r="D674" s="1"/>
      <c r="E674" s="1"/>
      <c r="F674" s="1"/>
      <c r="G674" s="1"/>
      <c r="H674" s="1"/>
      <c r="I674" s="79"/>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9"/>
      <c r="AM674" s="1"/>
      <c r="AN674" s="1"/>
      <c r="AO674" s="1"/>
      <c r="AP674" s="1"/>
      <c r="AQ674" s="1"/>
      <c r="AR674" s="1"/>
      <c r="AS674" s="1"/>
      <c r="AT674" s="1"/>
      <c r="AU674" s="1"/>
      <c r="AV674" s="1"/>
      <c r="AW674" s="1"/>
      <c r="AX674" s="1"/>
      <c r="AY674" s="1"/>
      <c r="AZ674" s="1"/>
      <c r="BA674" s="1"/>
      <c r="BB674" s="1"/>
      <c r="BC674" s="1"/>
    </row>
    <row r="675" spans="1:55" ht="15.75" customHeight="1">
      <c r="A675" s="1"/>
      <c r="B675" s="1"/>
      <c r="C675" s="1"/>
      <c r="D675" s="1"/>
      <c r="E675" s="1"/>
      <c r="F675" s="1"/>
      <c r="G675" s="1"/>
      <c r="H675" s="1"/>
      <c r="I675" s="79"/>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9"/>
      <c r="AM675" s="1"/>
      <c r="AN675" s="1"/>
      <c r="AO675" s="1"/>
      <c r="AP675" s="1"/>
      <c r="AQ675" s="1"/>
      <c r="AR675" s="1"/>
      <c r="AS675" s="1"/>
      <c r="AT675" s="1"/>
      <c r="AU675" s="1"/>
      <c r="AV675" s="1"/>
      <c r="AW675" s="1"/>
      <c r="AX675" s="1"/>
      <c r="AY675" s="1"/>
      <c r="AZ675" s="1"/>
      <c r="BA675" s="1"/>
      <c r="BB675" s="1"/>
      <c r="BC675" s="1"/>
    </row>
    <row r="676" spans="1:55" ht="15.75" customHeight="1">
      <c r="A676" s="1"/>
      <c r="B676" s="1"/>
      <c r="C676" s="1"/>
      <c r="D676" s="1"/>
      <c r="E676" s="1"/>
      <c r="F676" s="1"/>
      <c r="G676" s="1"/>
      <c r="H676" s="1"/>
      <c r="I676" s="79"/>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9"/>
      <c r="AM676" s="1"/>
      <c r="AN676" s="1"/>
      <c r="AO676" s="1"/>
      <c r="AP676" s="1"/>
      <c r="AQ676" s="1"/>
      <c r="AR676" s="1"/>
      <c r="AS676" s="1"/>
      <c r="AT676" s="1"/>
      <c r="AU676" s="1"/>
      <c r="AV676" s="1"/>
      <c r="AW676" s="1"/>
      <c r="AX676" s="1"/>
      <c r="AY676" s="1"/>
      <c r="AZ676" s="1"/>
      <c r="BA676" s="1"/>
      <c r="BB676" s="1"/>
      <c r="BC676" s="1"/>
    </row>
    <row r="677" spans="1:55" ht="15.75" customHeight="1">
      <c r="A677" s="1"/>
      <c r="B677" s="1"/>
      <c r="C677" s="1"/>
      <c r="D677" s="1"/>
      <c r="E677" s="1"/>
      <c r="F677" s="1"/>
      <c r="G677" s="1"/>
      <c r="H677" s="1"/>
      <c r="I677" s="79"/>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9"/>
      <c r="AM677" s="1"/>
      <c r="AN677" s="1"/>
      <c r="AO677" s="1"/>
      <c r="AP677" s="1"/>
      <c r="AQ677" s="1"/>
      <c r="AR677" s="1"/>
      <c r="AS677" s="1"/>
      <c r="AT677" s="1"/>
      <c r="AU677" s="1"/>
      <c r="AV677" s="1"/>
      <c r="AW677" s="1"/>
      <c r="AX677" s="1"/>
      <c r="AY677" s="1"/>
      <c r="AZ677" s="1"/>
      <c r="BA677" s="1"/>
      <c r="BB677" s="1"/>
      <c r="BC677" s="1"/>
    </row>
    <row r="678" spans="1:55" ht="15.75" customHeight="1">
      <c r="A678" s="1"/>
      <c r="B678" s="1"/>
      <c r="C678" s="1"/>
      <c r="D678" s="1"/>
      <c r="E678" s="1"/>
      <c r="F678" s="1"/>
      <c r="G678" s="1"/>
      <c r="H678" s="1"/>
      <c r="I678" s="79"/>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9"/>
      <c r="AM678" s="1"/>
      <c r="AN678" s="1"/>
      <c r="AO678" s="1"/>
      <c r="AP678" s="1"/>
      <c r="AQ678" s="1"/>
      <c r="AR678" s="1"/>
      <c r="AS678" s="1"/>
      <c r="AT678" s="1"/>
      <c r="AU678" s="1"/>
      <c r="AV678" s="1"/>
      <c r="AW678" s="1"/>
      <c r="AX678" s="1"/>
      <c r="AY678" s="1"/>
      <c r="AZ678" s="1"/>
      <c r="BA678" s="1"/>
      <c r="BB678" s="1"/>
      <c r="BC678" s="1"/>
    </row>
    <row r="679" spans="1:55" ht="15.75" customHeight="1">
      <c r="A679" s="1"/>
      <c r="B679" s="1"/>
      <c r="C679" s="1"/>
      <c r="D679" s="1"/>
      <c r="E679" s="1"/>
      <c r="F679" s="1"/>
      <c r="G679" s="1"/>
      <c r="H679" s="1"/>
      <c r="I679" s="79"/>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9"/>
      <c r="AM679" s="1"/>
      <c r="AN679" s="1"/>
      <c r="AO679" s="1"/>
      <c r="AP679" s="1"/>
      <c r="AQ679" s="1"/>
      <c r="AR679" s="1"/>
      <c r="AS679" s="1"/>
      <c r="AT679" s="1"/>
      <c r="AU679" s="1"/>
      <c r="AV679" s="1"/>
      <c r="AW679" s="1"/>
      <c r="AX679" s="1"/>
      <c r="AY679" s="1"/>
      <c r="AZ679" s="1"/>
      <c r="BA679" s="1"/>
      <c r="BB679" s="1"/>
      <c r="BC679" s="1"/>
    </row>
    <row r="680" spans="1:55" ht="15.75" customHeight="1">
      <c r="A680" s="1"/>
      <c r="B680" s="1"/>
      <c r="C680" s="1"/>
      <c r="D680" s="1"/>
      <c r="E680" s="1"/>
      <c r="F680" s="1"/>
      <c r="G680" s="1"/>
      <c r="H680" s="1"/>
      <c r="I680" s="79"/>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9"/>
      <c r="AM680" s="1"/>
      <c r="AN680" s="1"/>
      <c r="AO680" s="1"/>
      <c r="AP680" s="1"/>
      <c r="AQ680" s="1"/>
      <c r="AR680" s="1"/>
      <c r="AS680" s="1"/>
      <c r="AT680" s="1"/>
      <c r="AU680" s="1"/>
      <c r="AV680" s="1"/>
      <c r="AW680" s="1"/>
      <c r="AX680" s="1"/>
      <c r="AY680" s="1"/>
      <c r="AZ680" s="1"/>
      <c r="BA680" s="1"/>
      <c r="BB680" s="1"/>
      <c r="BC680" s="1"/>
    </row>
    <row r="681" spans="1:55" ht="15.75" customHeight="1">
      <c r="A681" s="1"/>
      <c r="B681" s="1"/>
      <c r="C681" s="1"/>
      <c r="D681" s="1"/>
      <c r="E681" s="1"/>
      <c r="F681" s="1"/>
      <c r="G681" s="1"/>
      <c r="H681" s="1"/>
      <c r="I681" s="79"/>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9"/>
      <c r="AM681" s="1"/>
      <c r="AN681" s="1"/>
      <c r="AO681" s="1"/>
      <c r="AP681" s="1"/>
      <c r="AQ681" s="1"/>
      <c r="AR681" s="1"/>
      <c r="AS681" s="1"/>
      <c r="AT681" s="1"/>
      <c r="AU681" s="1"/>
      <c r="AV681" s="1"/>
      <c r="AW681" s="1"/>
      <c r="AX681" s="1"/>
      <c r="AY681" s="1"/>
      <c r="AZ681" s="1"/>
      <c r="BA681" s="1"/>
      <c r="BB681" s="1"/>
      <c r="BC681" s="1"/>
    </row>
    <row r="682" spans="1:55" ht="15.75" customHeight="1">
      <c r="A682" s="1"/>
      <c r="B682" s="1"/>
      <c r="C682" s="1"/>
      <c r="D682" s="1"/>
      <c r="E682" s="1"/>
      <c r="F682" s="1"/>
      <c r="G682" s="1"/>
      <c r="H682" s="1"/>
      <c r="I682" s="79"/>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9"/>
      <c r="AM682" s="1"/>
      <c r="AN682" s="1"/>
      <c r="AO682" s="1"/>
      <c r="AP682" s="1"/>
      <c r="AQ682" s="1"/>
      <c r="AR682" s="1"/>
      <c r="AS682" s="1"/>
      <c r="AT682" s="1"/>
      <c r="AU682" s="1"/>
      <c r="AV682" s="1"/>
      <c r="AW682" s="1"/>
      <c r="AX682" s="1"/>
      <c r="AY682" s="1"/>
      <c r="AZ682" s="1"/>
      <c r="BA682" s="1"/>
      <c r="BB682" s="1"/>
      <c r="BC682" s="1"/>
    </row>
    <row r="683" spans="1:55" ht="15.75" customHeight="1">
      <c r="A683" s="1"/>
      <c r="B683" s="1"/>
      <c r="C683" s="1"/>
      <c r="D683" s="1"/>
      <c r="E683" s="1"/>
      <c r="F683" s="1"/>
      <c r="G683" s="1"/>
      <c r="H683" s="1"/>
      <c r="I683" s="79"/>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9"/>
      <c r="AM683" s="1"/>
      <c r="AN683" s="1"/>
      <c r="AO683" s="1"/>
      <c r="AP683" s="1"/>
      <c r="AQ683" s="1"/>
      <c r="AR683" s="1"/>
      <c r="AS683" s="1"/>
      <c r="AT683" s="1"/>
      <c r="AU683" s="1"/>
      <c r="AV683" s="1"/>
      <c r="AW683" s="1"/>
      <c r="AX683" s="1"/>
      <c r="AY683" s="1"/>
      <c r="AZ683" s="1"/>
      <c r="BA683" s="1"/>
      <c r="BB683" s="1"/>
      <c r="BC683" s="1"/>
    </row>
    <row r="684" spans="1:55" ht="15.75" customHeight="1">
      <c r="A684" s="1"/>
      <c r="B684" s="1"/>
      <c r="C684" s="1"/>
      <c r="D684" s="1"/>
      <c r="E684" s="1"/>
      <c r="F684" s="1"/>
      <c r="G684" s="1"/>
      <c r="H684" s="1"/>
      <c r="I684" s="79"/>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9"/>
      <c r="AM684" s="1"/>
      <c r="AN684" s="1"/>
      <c r="AO684" s="1"/>
      <c r="AP684" s="1"/>
      <c r="AQ684" s="1"/>
      <c r="AR684" s="1"/>
      <c r="AS684" s="1"/>
      <c r="AT684" s="1"/>
      <c r="AU684" s="1"/>
      <c r="AV684" s="1"/>
      <c r="AW684" s="1"/>
      <c r="AX684" s="1"/>
      <c r="AY684" s="1"/>
      <c r="AZ684" s="1"/>
      <c r="BA684" s="1"/>
      <c r="BB684" s="1"/>
      <c r="BC684" s="1"/>
    </row>
    <row r="685" spans="1:55" ht="15.75" customHeight="1">
      <c r="A685" s="1"/>
      <c r="B685" s="1"/>
      <c r="C685" s="1"/>
      <c r="D685" s="1"/>
      <c r="E685" s="1"/>
      <c r="F685" s="1"/>
      <c r="G685" s="1"/>
      <c r="H685" s="1"/>
      <c r="I685" s="79"/>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9"/>
      <c r="AM685" s="1"/>
      <c r="AN685" s="1"/>
      <c r="AO685" s="1"/>
      <c r="AP685" s="1"/>
      <c r="AQ685" s="1"/>
      <c r="AR685" s="1"/>
      <c r="AS685" s="1"/>
      <c r="AT685" s="1"/>
      <c r="AU685" s="1"/>
      <c r="AV685" s="1"/>
      <c r="AW685" s="1"/>
      <c r="AX685" s="1"/>
      <c r="AY685" s="1"/>
      <c r="AZ685" s="1"/>
      <c r="BA685" s="1"/>
      <c r="BB685" s="1"/>
      <c r="BC685" s="1"/>
    </row>
    <row r="686" spans="1:55" ht="15.75" customHeight="1">
      <c r="A686" s="1"/>
      <c r="B686" s="1"/>
      <c r="C686" s="1"/>
      <c r="D686" s="1"/>
      <c r="E686" s="1"/>
      <c r="F686" s="1"/>
      <c r="G686" s="1"/>
      <c r="H686" s="1"/>
      <c r="I686" s="79"/>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9"/>
      <c r="AM686" s="1"/>
      <c r="AN686" s="1"/>
      <c r="AO686" s="1"/>
      <c r="AP686" s="1"/>
      <c r="AQ686" s="1"/>
      <c r="AR686" s="1"/>
      <c r="AS686" s="1"/>
      <c r="AT686" s="1"/>
      <c r="AU686" s="1"/>
      <c r="AV686" s="1"/>
      <c r="AW686" s="1"/>
      <c r="AX686" s="1"/>
      <c r="AY686" s="1"/>
      <c r="AZ686" s="1"/>
      <c r="BA686" s="1"/>
      <c r="BB686" s="1"/>
      <c r="BC686" s="1"/>
    </row>
    <row r="687" spans="1:55" ht="15.75" customHeight="1">
      <c r="A687" s="1"/>
      <c r="B687" s="1"/>
      <c r="C687" s="1"/>
      <c r="D687" s="1"/>
      <c r="E687" s="1"/>
      <c r="F687" s="1"/>
      <c r="G687" s="1"/>
      <c r="H687" s="1"/>
      <c r="I687" s="79"/>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9"/>
      <c r="AM687" s="1"/>
      <c r="AN687" s="1"/>
      <c r="AO687" s="1"/>
      <c r="AP687" s="1"/>
      <c r="AQ687" s="1"/>
      <c r="AR687" s="1"/>
      <c r="AS687" s="1"/>
      <c r="AT687" s="1"/>
      <c r="AU687" s="1"/>
      <c r="AV687" s="1"/>
      <c r="AW687" s="1"/>
      <c r="AX687" s="1"/>
      <c r="AY687" s="1"/>
      <c r="AZ687" s="1"/>
      <c r="BA687" s="1"/>
      <c r="BB687" s="1"/>
      <c r="BC687" s="1"/>
    </row>
    <row r="688" spans="1:55" ht="15.75" customHeight="1">
      <c r="A688" s="1"/>
      <c r="B688" s="1"/>
      <c r="C688" s="1"/>
      <c r="D688" s="1"/>
      <c r="E688" s="1"/>
      <c r="F688" s="1"/>
      <c r="G688" s="1"/>
      <c r="H688" s="1"/>
      <c r="I688" s="79"/>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9"/>
      <c r="AM688" s="1"/>
      <c r="AN688" s="1"/>
      <c r="AO688" s="1"/>
      <c r="AP688" s="1"/>
      <c r="AQ688" s="1"/>
      <c r="AR688" s="1"/>
      <c r="AS688" s="1"/>
      <c r="AT688" s="1"/>
      <c r="AU688" s="1"/>
      <c r="AV688" s="1"/>
      <c r="AW688" s="1"/>
      <c r="AX688" s="1"/>
      <c r="AY688" s="1"/>
      <c r="AZ688" s="1"/>
      <c r="BA688" s="1"/>
      <c r="BB688" s="1"/>
      <c r="BC688" s="1"/>
    </row>
    <row r="689" spans="1:55" ht="15.75" customHeight="1">
      <c r="A689" s="1"/>
      <c r="B689" s="1"/>
      <c r="C689" s="1"/>
      <c r="D689" s="1"/>
      <c r="E689" s="1"/>
      <c r="F689" s="1"/>
      <c r="G689" s="1"/>
      <c r="H689" s="1"/>
      <c r="I689" s="79"/>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9"/>
      <c r="AM689" s="1"/>
      <c r="AN689" s="1"/>
      <c r="AO689" s="1"/>
      <c r="AP689" s="1"/>
      <c r="AQ689" s="1"/>
      <c r="AR689" s="1"/>
      <c r="AS689" s="1"/>
      <c r="AT689" s="1"/>
      <c r="AU689" s="1"/>
      <c r="AV689" s="1"/>
      <c r="AW689" s="1"/>
      <c r="AX689" s="1"/>
      <c r="AY689" s="1"/>
      <c r="AZ689" s="1"/>
      <c r="BA689" s="1"/>
      <c r="BB689" s="1"/>
      <c r="BC689" s="1"/>
    </row>
    <row r="690" spans="1:55" ht="15.75" customHeight="1">
      <c r="A690" s="1"/>
      <c r="B690" s="1"/>
      <c r="C690" s="1"/>
      <c r="D690" s="1"/>
      <c r="E690" s="1"/>
      <c r="F690" s="1"/>
      <c r="G690" s="1"/>
      <c r="H690" s="1"/>
      <c r="I690" s="79"/>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9"/>
      <c r="AM690" s="1"/>
      <c r="AN690" s="1"/>
      <c r="AO690" s="1"/>
      <c r="AP690" s="1"/>
      <c r="AQ690" s="1"/>
      <c r="AR690" s="1"/>
      <c r="AS690" s="1"/>
      <c r="AT690" s="1"/>
      <c r="AU690" s="1"/>
      <c r="AV690" s="1"/>
      <c r="AW690" s="1"/>
      <c r="AX690" s="1"/>
      <c r="AY690" s="1"/>
      <c r="AZ690" s="1"/>
      <c r="BA690" s="1"/>
      <c r="BB690" s="1"/>
      <c r="BC690" s="1"/>
    </row>
    <row r="691" spans="1:55" ht="15.75" customHeight="1">
      <c r="A691" s="1"/>
      <c r="B691" s="1"/>
      <c r="C691" s="1"/>
      <c r="D691" s="1"/>
      <c r="E691" s="1"/>
      <c r="F691" s="1"/>
      <c r="G691" s="1"/>
      <c r="H691" s="1"/>
      <c r="I691" s="79"/>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9"/>
      <c r="AM691" s="1"/>
      <c r="AN691" s="1"/>
      <c r="AO691" s="1"/>
      <c r="AP691" s="1"/>
      <c r="AQ691" s="1"/>
      <c r="AR691" s="1"/>
      <c r="AS691" s="1"/>
      <c r="AT691" s="1"/>
      <c r="AU691" s="1"/>
      <c r="AV691" s="1"/>
      <c r="AW691" s="1"/>
      <c r="AX691" s="1"/>
      <c r="AY691" s="1"/>
      <c r="AZ691" s="1"/>
      <c r="BA691" s="1"/>
      <c r="BB691" s="1"/>
      <c r="BC691" s="1"/>
    </row>
    <row r="692" spans="1:55" ht="15.75" customHeight="1">
      <c r="A692" s="1"/>
      <c r="B692" s="1"/>
      <c r="C692" s="1"/>
      <c r="D692" s="1"/>
      <c r="E692" s="1"/>
      <c r="F692" s="1"/>
      <c r="G692" s="1"/>
      <c r="H692" s="1"/>
      <c r="I692" s="79"/>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9"/>
      <c r="AM692" s="1"/>
      <c r="AN692" s="1"/>
      <c r="AO692" s="1"/>
      <c r="AP692" s="1"/>
      <c r="AQ692" s="1"/>
      <c r="AR692" s="1"/>
      <c r="AS692" s="1"/>
      <c r="AT692" s="1"/>
      <c r="AU692" s="1"/>
      <c r="AV692" s="1"/>
      <c r="AW692" s="1"/>
      <c r="AX692" s="1"/>
      <c r="AY692" s="1"/>
      <c r="AZ692" s="1"/>
      <c r="BA692" s="1"/>
      <c r="BB692" s="1"/>
      <c r="BC692" s="1"/>
    </row>
    <row r="693" spans="1:55" ht="15.75" customHeight="1">
      <c r="A693" s="1"/>
      <c r="B693" s="1"/>
      <c r="C693" s="1"/>
      <c r="D693" s="1"/>
      <c r="E693" s="1"/>
      <c r="F693" s="1"/>
      <c r="G693" s="1"/>
      <c r="H693" s="1"/>
      <c r="I693" s="79"/>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9"/>
      <c r="AM693" s="1"/>
      <c r="AN693" s="1"/>
      <c r="AO693" s="1"/>
      <c r="AP693" s="1"/>
      <c r="AQ693" s="1"/>
      <c r="AR693" s="1"/>
      <c r="AS693" s="1"/>
      <c r="AT693" s="1"/>
      <c r="AU693" s="1"/>
      <c r="AV693" s="1"/>
      <c r="AW693" s="1"/>
      <c r="AX693" s="1"/>
      <c r="AY693" s="1"/>
      <c r="AZ693" s="1"/>
      <c r="BA693" s="1"/>
      <c r="BB693" s="1"/>
      <c r="BC693" s="1"/>
    </row>
    <row r="694" spans="1:55" ht="15.75" customHeight="1">
      <c r="A694" s="1"/>
      <c r="B694" s="1"/>
      <c r="C694" s="1"/>
      <c r="D694" s="1"/>
      <c r="E694" s="1"/>
      <c r="F694" s="1"/>
      <c r="G694" s="1"/>
      <c r="H694" s="1"/>
      <c r="I694" s="79"/>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9"/>
      <c r="AM694" s="1"/>
      <c r="AN694" s="1"/>
      <c r="AO694" s="1"/>
      <c r="AP694" s="1"/>
      <c r="AQ694" s="1"/>
      <c r="AR694" s="1"/>
      <c r="AS694" s="1"/>
      <c r="AT694" s="1"/>
      <c r="AU694" s="1"/>
      <c r="AV694" s="1"/>
      <c r="AW694" s="1"/>
      <c r="AX694" s="1"/>
      <c r="AY694" s="1"/>
      <c r="AZ694" s="1"/>
      <c r="BA694" s="1"/>
      <c r="BB694" s="1"/>
      <c r="BC694" s="1"/>
    </row>
    <row r="695" spans="1:55" ht="15.75" customHeight="1">
      <c r="A695" s="1"/>
      <c r="B695" s="1"/>
      <c r="C695" s="1"/>
      <c r="D695" s="1"/>
      <c r="E695" s="1"/>
      <c r="F695" s="1"/>
      <c r="G695" s="1"/>
      <c r="H695" s="1"/>
      <c r="I695" s="79"/>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9"/>
      <c r="AM695" s="1"/>
      <c r="AN695" s="1"/>
      <c r="AO695" s="1"/>
      <c r="AP695" s="1"/>
      <c r="AQ695" s="1"/>
      <c r="AR695" s="1"/>
      <c r="AS695" s="1"/>
      <c r="AT695" s="1"/>
      <c r="AU695" s="1"/>
      <c r="AV695" s="1"/>
      <c r="AW695" s="1"/>
      <c r="AX695" s="1"/>
      <c r="AY695" s="1"/>
      <c r="AZ695" s="1"/>
      <c r="BA695" s="1"/>
      <c r="BB695" s="1"/>
      <c r="BC695" s="1"/>
    </row>
    <row r="696" spans="1:55" ht="15.75" customHeight="1">
      <c r="A696" s="1"/>
      <c r="B696" s="1"/>
      <c r="C696" s="1"/>
      <c r="D696" s="1"/>
      <c r="E696" s="1"/>
      <c r="F696" s="1"/>
      <c r="G696" s="1"/>
      <c r="H696" s="1"/>
      <c r="I696" s="79"/>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9"/>
      <c r="AM696" s="1"/>
      <c r="AN696" s="1"/>
      <c r="AO696" s="1"/>
      <c r="AP696" s="1"/>
      <c r="AQ696" s="1"/>
      <c r="AR696" s="1"/>
      <c r="AS696" s="1"/>
      <c r="AT696" s="1"/>
      <c r="AU696" s="1"/>
      <c r="AV696" s="1"/>
      <c r="AW696" s="1"/>
      <c r="AX696" s="1"/>
      <c r="AY696" s="1"/>
      <c r="AZ696" s="1"/>
      <c r="BA696" s="1"/>
      <c r="BB696" s="1"/>
      <c r="BC696" s="1"/>
    </row>
    <row r="697" spans="1:55" ht="15.75" customHeight="1">
      <c r="A697" s="1"/>
      <c r="B697" s="1"/>
      <c r="C697" s="1"/>
      <c r="D697" s="1"/>
      <c r="E697" s="1"/>
      <c r="F697" s="1"/>
      <c r="G697" s="1"/>
      <c r="H697" s="1"/>
      <c r="I697" s="79"/>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9"/>
      <c r="AM697" s="1"/>
      <c r="AN697" s="1"/>
      <c r="AO697" s="1"/>
      <c r="AP697" s="1"/>
      <c r="AQ697" s="1"/>
      <c r="AR697" s="1"/>
      <c r="AS697" s="1"/>
      <c r="AT697" s="1"/>
      <c r="AU697" s="1"/>
      <c r="AV697" s="1"/>
      <c r="AW697" s="1"/>
      <c r="AX697" s="1"/>
      <c r="AY697" s="1"/>
      <c r="AZ697" s="1"/>
      <c r="BA697" s="1"/>
      <c r="BB697" s="1"/>
      <c r="BC697" s="1"/>
    </row>
    <row r="698" spans="1:55" ht="15.75" customHeight="1">
      <c r="A698" s="1"/>
      <c r="B698" s="1"/>
      <c r="C698" s="1"/>
      <c r="D698" s="1"/>
      <c r="E698" s="1"/>
      <c r="F698" s="1"/>
      <c r="G698" s="1"/>
      <c r="H698" s="1"/>
      <c r="I698" s="79"/>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9"/>
      <c r="AM698" s="1"/>
      <c r="AN698" s="1"/>
      <c r="AO698" s="1"/>
      <c r="AP698" s="1"/>
      <c r="AQ698" s="1"/>
      <c r="AR698" s="1"/>
      <c r="AS698" s="1"/>
      <c r="AT698" s="1"/>
      <c r="AU698" s="1"/>
      <c r="AV698" s="1"/>
      <c r="AW698" s="1"/>
      <c r="AX698" s="1"/>
      <c r="AY698" s="1"/>
      <c r="AZ698" s="1"/>
      <c r="BA698" s="1"/>
      <c r="BB698" s="1"/>
      <c r="BC698" s="1"/>
    </row>
    <row r="699" spans="1:55" ht="15.75" customHeight="1">
      <c r="A699" s="1"/>
      <c r="B699" s="1"/>
      <c r="C699" s="1"/>
      <c r="D699" s="1"/>
      <c r="E699" s="1"/>
      <c r="F699" s="1"/>
      <c r="G699" s="1"/>
      <c r="H699" s="1"/>
      <c r="I699" s="79"/>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9"/>
      <c r="AM699" s="1"/>
      <c r="AN699" s="1"/>
      <c r="AO699" s="1"/>
      <c r="AP699" s="1"/>
      <c r="AQ699" s="1"/>
      <c r="AR699" s="1"/>
      <c r="AS699" s="1"/>
      <c r="AT699" s="1"/>
      <c r="AU699" s="1"/>
      <c r="AV699" s="1"/>
      <c r="AW699" s="1"/>
      <c r="AX699" s="1"/>
      <c r="AY699" s="1"/>
      <c r="AZ699" s="1"/>
      <c r="BA699" s="1"/>
      <c r="BB699" s="1"/>
      <c r="BC699" s="1"/>
    </row>
    <row r="700" spans="1:55" ht="15.75" customHeight="1">
      <c r="A700" s="1"/>
      <c r="B700" s="1"/>
      <c r="C700" s="1"/>
      <c r="D700" s="1"/>
      <c r="E700" s="1"/>
      <c r="F700" s="1"/>
      <c r="G700" s="1"/>
      <c r="H700" s="1"/>
      <c r="I700" s="79"/>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9"/>
      <c r="AM700" s="1"/>
      <c r="AN700" s="1"/>
      <c r="AO700" s="1"/>
      <c r="AP700" s="1"/>
      <c r="AQ700" s="1"/>
      <c r="AR700" s="1"/>
      <c r="AS700" s="1"/>
      <c r="AT700" s="1"/>
      <c r="AU700" s="1"/>
      <c r="AV700" s="1"/>
      <c r="AW700" s="1"/>
      <c r="AX700" s="1"/>
      <c r="AY700" s="1"/>
      <c r="AZ700" s="1"/>
      <c r="BA700" s="1"/>
      <c r="BB700" s="1"/>
      <c r="BC700" s="1"/>
    </row>
    <row r="701" spans="1:55" ht="15.75" customHeight="1">
      <c r="A701" s="1"/>
      <c r="B701" s="1"/>
      <c r="C701" s="1"/>
      <c r="D701" s="1"/>
      <c r="E701" s="1"/>
      <c r="F701" s="1"/>
      <c r="G701" s="1"/>
      <c r="H701" s="1"/>
      <c r="I701" s="79"/>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9"/>
      <c r="AM701" s="1"/>
      <c r="AN701" s="1"/>
      <c r="AO701" s="1"/>
      <c r="AP701" s="1"/>
      <c r="AQ701" s="1"/>
      <c r="AR701" s="1"/>
      <c r="AS701" s="1"/>
      <c r="AT701" s="1"/>
      <c r="AU701" s="1"/>
      <c r="AV701" s="1"/>
      <c r="AW701" s="1"/>
      <c r="AX701" s="1"/>
      <c r="AY701" s="1"/>
      <c r="AZ701" s="1"/>
      <c r="BA701" s="1"/>
      <c r="BB701" s="1"/>
      <c r="BC701" s="1"/>
    </row>
    <row r="702" spans="1:55" ht="15.75" customHeight="1">
      <c r="A702" s="1"/>
      <c r="B702" s="1"/>
      <c r="C702" s="1"/>
      <c r="D702" s="1"/>
      <c r="E702" s="1"/>
      <c r="F702" s="1"/>
      <c r="G702" s="1"/>
      <c r="H702" s="1"/>
      <c r="I702" s="79"/>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9"/>
      <c r="AM702" s="1"/>
      <c r="AN702" s="1"/>
      <c r="AO702" s="1"/>
      <c r="AP702" s="1"/>
      <c r="AQ702" s="1"/>
      <c r="AR702" s="1"/>
      <c r="AS702" s="1"/>
      <c r="AT702" s="1"/>
      <c r="AU702" s="1"/>
      <c r="AV702" s="1"/>
      <c r="AW702" s="1"/>
      <c r="AX702" s="1"/>
      <c r="AY702" s="1"/>
      <c r="AZ702" s="1"/>
      <c r="BA702" s="1"/>
      <c r="BB702" s="1"/>
      <c r="BC702" s="1"/>
    </row>
    <row r="703" spans="1:55" ht="15.75" customHeight="1">
      <c r="A703" s="1"/>
      <c r="B703" s="1"/>
      <c r="C703" s="1"/>
      <c r="D703" s="1"/>
      <c r="E703" s="1"/>
      <c r="F703" s="1"/>
      <c r="G703" s="1"/>
      <c r="H703" s="1"/>
      <c r="I703" s="79"/>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9"/>
      <c r="AM703" s="1"/>
      <c r="AN703" s="1"/>
      <c r="AO703" s="1"/>
      <c r="AP703" s="1"/>
      <c r="AQ703" s="1"/>
      <c r="AR703" s="1"/>
      <c r="AS703" s="1"/>
      <c r="AT703" s="1"/>
      <c r="AU703" s="1"/>
      <c r="AV703" s="1"/>
      <c r="AW703" s="1"/>
      <c r="AX703" s="1"/>
      <c r="AY703" s="1"/>
      <c r="AZ703" s="1"/>
      <c r="BA703" s="1"/>
      <c r="BB703" s="1"/>
      <c r="BC703" s="1"/>
    </row>
    <row r="704" spans="1:55" ht="15.75" customHeight="1">
      <c r="A704" s="1"/>
      <c r="B704" s="1"/>
      <c r="C704" s="1"/>
      <c r="D704" s="1"/>
      <c r="E704" s="1"/>
      <c r="F704" s="1"/>
      <c r="G704" s="1"/>
      <c r="H704" s="1"/>
      <c r="I704" s="79"/>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9"/>
      <c r="AM704" s="1"/>
      <c r="AN704" s="1"/>
      <c r="AO704" s="1"/>
      <c r="AP704" s="1"/>
      <c r="AQ704" s="1"/>
      <c r="AR704" s="1"/>
      <c r="AS704" s="1"/>
      <c r="AT704" s="1"/>
      <c r="AU704" s="1"/>
      <c r="AV704" s="1"/>
      <c r="AW704" s="1"/>
      <c r="AX704" s="1"/>
      <c r="AY704" s="1"/>
      <c r="AZ704" s="1"/>
      <c r="BA704" s="1"/>
      <c r="BB704" s="1"/>
      <c r="BC704" s="1"/>
    </row>
    <row r="705" spans="1:55" ht="15.75" customHeight="1">
      <c r="A705" s="1"/>
      <c r="B705" s="1"/>
      <c r="C705" s="1"/>
      <c r="D705" s="1"/>
      <c r="E705" s="1"/>
      <c r="F705" s="1"/>
      <c r="G705" s="1"/>
      <c r="H705" s="1"/>
      <c r="I705" s="79"/>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9"/>
      <c r="AM705" s="1"/>
      <c r="AN705" s="1"/>
      <c r="AO705" s="1"/>
      <c r="AP705" s="1"/>
      <c r="AQ705" s="1"/>
      <c r="AR705" s="1"/>
      <c r="AS705" s="1"/>
      <c r="AT705" s="1"/>
      <c r="AU705" s="1"/>
      <c r="AV705" s="1"/>
      <c r="AW705" s="1"/>
      <c r="AX705" s="1"/>
      <c r="AY705" s="1"/>
      <c r="AZ705" s="1"/>
      <c r="BA705" s="1"/>
      <c r="BB705" s="1"/>
      <c r="BC705" s="1"/>
    </row>
    <row r="706" spans="1:55" ht="15.75" customHeight="1">
      <c r="A706" s="1"/>
      <c r="B706" s="1"/>
      <c r="C706" s="1"/>
      <c r="D706" s="1"/>
      <c r="E706" s="1"/>
      <c r="F706" s="1"/>
      <c r="G706" s="1"/>
      <c r="H706" s="1"/>
      <c r="I706" s="79"/>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9"/>
      <c r="AM706" s="1"/>
      <c r="AN706" s="1"/>
      <c r="AO706" s="1"/>
      <c r="AP706" s="1"/>
      <c r="AQ706" s="1"/>
      <c r="AR706" s="1"/>
      <c r="AS706" s="1"/>
      <c r="AT706" s="1"/>
      <c r="AU706" s="1"/>
      <c r="AV706" s="1"/>
      <c r="AW706" s="1"/>
      <c r="AX706" s="1"/>
      <c r="AY706" s="1"/>
      <c r="AZ706" s="1"/>
      <c r="BA706" s="1"/>
      <c r="BB706" s="1"/>
      <c r="BC706" s="1"/>
    </row>
    <row r="707" spans="1:55" ht="15.75" customHeight="1">
      <c r="A707" s="1"/>
      <c r="B707" s="1"/>
      <c r="C707" s="1"/>
      <c r="D707" s="1"/>
      <c r="E707" s="1"/>
      <c r="F707" s="1"/>
      <c r="G707" s="1"/>
      <c r="H707" s="1"/>
      <c r="I707" s="79"/>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9"/>
      <c r="AM707" s="1"/>
      <c r="AN707" s="1"/>
      <c r="AO707" s="1"/>
      <c r="AP707" s="1"/>
      <c r="AQ707" s="1"/>
      <c r="AR707" s="1"/>
      <c r="AS707" s="1"/>
      <c r="AT707" s="1"/>
      <c r="AU707" s="1"/>
      <c r="AV707" s="1"/>
      <c r="AW707" s="1"/>
      <c r="AX707" s="1"/>
      <c r="AY707" s="1"/>
      <c r="AZ707" s="1"/>
      <c r="BA707" s="1"/>
      <c r="BB707" s="1"/>
      <c r="BC707" s="1"/>
    </row>
    <row r="708" spans="1:55" ht="15.75" customHeight="1">
      <c r="A708" s="1"/>
      <c r="B708" s="1"/>
      <c r="C708" s="1"/>
      <c r="D708" s="1"/>
      <c r="E708" s="1"/>
      <c r="F708" s="1"/>
      <c r="G708" s="1"/>
      <c r="H708" s="1"/>
      <c r="I708" s="79"/>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9"/>
      <c r="AM708" s="1"/>
      <c r="AN708" s="1"/>
      <c r="AO708" s="1"/>
      <c r="AP708" s="1"/>
      <c r="AQ708" s="1"/>
      <c r="AR708" s="1"/>
      <c r="AS708" s="1"/>
      <c r="AT708" s="1"/>
      <c r="AU708" s="1"/>
      <c r="AV708" s="1"/>
      <c r="AW708" s="1"/>
      <c r="AX708" s="1"/>
      <c r="AY708" s="1"/>
      <c r="AZ708" s="1"/>
      <c r="BA708" s="1"/>
      <c r="BB708" s="1"/>
      <c r="BC708" s="1"/>
    </row>
    <row r="709" spans="1:55" ht="15.75" customHeight="1">
      <c r="A709" s="1"/>
      <c r="B709" s="1"/>
      <c r="C709" s="1"/>
      <c r="D709" s="1"/>
      <c r="E709" s="1"/>
      <c r="F709" s="1"/>
      <c r="G709" s="1"/>
      <c r="H709" s="1"/>
      <c r="I709" s="79"/>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9"/>
      <c r="AM709" s="1"/>
      <c r="AN709" s="1"/>
      <c r="AO709" s="1"/>
      <c r="AP709" s="1"/>
      <c r="AQ709" s="1"/>
      <c r="AR709" s="1"/>
      <c r="AS709" s="1"/>
      <c r="AT709" s="1"/>
      <c r="AU709" s="1"/>
      <c r="AV709" s="1"/>
      <c r="AW709" s="1"/>
      <c r="AX709" s="1"/>
      <c r="AY709" s="1"/>
      <c r="AZ709" s="1"/>
      <c r="BA709" s="1"/>
      <c r="BB709" s="1"/>
      <c r="BC709" s="1"/>
    </row>
    <row r="710" spans="1:55" ht="15.75" customHeight="1">
      <c r="A710" s="1"/>
      <c r="B710" s="1"/>
      <c r="C710" s="1"/>
      <c r="D710" s="1"/>
      <c r="E710" s="1"/>
      <c r="F710" s="1"/>
      <c r="G710" s="1"/>
      <c r="H710" s="1"/>
      <c r="I710" s="79"/>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9"/>
      <c r="AM710" s="1"/>
      <c r="AN710" s="1"/>
      <c r="AO710" s="1"/>
      <c r="AP710" s="1"/>
      <c r="AQ710" s="1"/>
      <c r="AR710" s="1"/>
      <c r="AS710" s="1"/>
      <c r="AT710" s="1"/>
      <c r="AU710" s="1"/>
      <c r="AV710" s="1"/>
      <c r="AW710" s="1"/>
      <c r="AX710" s="1"/>
      <c r="AY710" s="1"/>
      <c r="AZ710" s="1"/>
      <c r="BA710" s="1"/>
      <c r="BB710" s="1"/>
      <c r="BC710" s="1"/>
    </row>
    <row r="711" spans="1:55" ht="15.75" customHeight="1">
      <c r="A711" s="1"/>
      <c r="B711" s="1"/>
      <c r="C711" s="1"/>
      <c r="D711" s="1"/>
      <c r="E711" s="1"/>
      <c r="F711" s="1"/>
      <c r="G711" s="1"/>
      <c r="H711" s="1"/>
      <c r="I711" s="79"/>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9"/>
      <c r="AM711" s="1"/>
      <c r="AN711" s="1"/>
      <c r="AO711" s="1"/>
      <c r="AP711" s="1"/>
      <c r="AQ711" s="1"/>
      <c r="AR711" s="1"/>
      <c r="AS711" s="1"/>
      <c r="AT711" s="1"/>
      <c r="AU711" s="1"/>
      <c r="AV711" s="1"/>
      <c r="AW711" s="1"/>
      <c r="AX711" s="1"/>
      <c r="AY711" s="1"/>
      <c r="AZ711" s="1"/>
      <c r="BA711" s="1"/>
      <c r="BB711" s="1"/>
      <c r="BC711" s="1"/>
    </row>
    <row r="712" spans="1:55" ht="15.75" customHeight="1">
      <c r="A712" s="1"/>
      <c r="B712" s="1"/>
      <c r="C712" s="1"/>
      <c r="D712" s="1"/>
      <c r="E712" s="1"/>
      <c r="F712" s="1"/>
      <c r="G712" s="1"/>
      <c r="H712" s="1"/>
      <c r="I712" s="79"/>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9"/>
      <c r="AM712" s="1"/>
      <c r="AN712" s="1"/>
      <c r="AO712" s="1"/>
      <c r="AP712" s="1"/>
      <c r="AQ712" s="1"/>
      <c r="AR712" s="1"/>
      <c r="AS712" s="1"/>
      <c r="AT712" s="1"/>
      <c r="AU712" s="1"/>
      <c r="AV712" s="1"/>
      <c r="AW712" s="1"/>
      <c r="AX712" s="1"/>
      <c r="AY712" s="1"/>
      <c r="AZ712" s="1"/>
      <c r="BA712" s="1"/>
      <c r="BB712" s="1"/>
      <c r="BC712" s="1"/>
    </row>
    <row r="713" spans="1:55" ht="15.75" customHeight="1">
      <c r="A713" s="1"/>
      <c r="B713" s="1"/>
      <c r="C713" s="1"/>
      <c r="D713" s="1"/>
      <c r="E713" s="1"/>
      <c r="F713" s="1"/>
      <c r="G713" s="1"/>
      <c r="H713" s="1"/>
      <c r="I713" s="79"/>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9"/>
      <c r="AM713" s="1"/>
      <c r="AN713" s="1"/>
      <c r="AO713" s="1"/>
      <c r="AP713" s="1"/>
      <c r="AQ713" s="1"/>
      <c r="AR713" s="1"/>
      <c r="AS713" s="1"/>
      <c r="AT713" s="1"/>
      <c r="AU713" s="1"/>
      <c r="AV713" s="1"/>
      <c r="AW713" s="1"/>
      <c r="AX713" s="1"/>
      <c r="AY713" s="1"/>
      <c r="AZ713" s="1"/>
      <c r="BA713" s="1"/>
      <c r="BB713" s="1"/>
      <c r="BC713" s="1"/>
    </row>
    <row r="714" spans="1:55" ht="15.75" customHeight="1">
      <c r="A714" s="1"/>
      <c r="B714" s="1"/>
      <c r="C714" s="1"/>
      <c r="D714" s="1"/>
      <c r="E714" s="1"/>
      <c r="F714" s="1"/>
      <c r="G714" s="1"/>
      <c r="H714" s="1"/>
      <c r="I714" s="79"/>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9"/>
      <c r="AM714" s="1"/>
      <c r="AN714" s="1"/>
      <c r="AO714" s="1"/>
      <c r="AP714" s="1"/>
      <c r="AQ714" s="1"/>
      <c r="AR714" s="1"/>
      <c r="AS714" s="1"/>
      <c r="AT714" s="1"/>
      <c r="AU714" s="1"/>
      <c r="AV714" s="1"/>
      <c r="AW714" s="1"/>
      <c r="AX714" s="1"/>
      <c r="AY714" s="1"/>
      <c r="AZ714" s="1"/>
      <c r="BA714" s="1"/>
      <c r="BB714" s="1"/>
      <c r="BC714" s="1"/>
    </row>
    <row r="715" spans="1:55" ht="15.75" customHeight="1">
      <c r="A715" s="1"/>
      <c r="B715" s="1"/>
      <c r="C715" s="1"/>
      <c r="D715" s="1"/>
      <c r="E715" s="1"/>
      <c r="F715" s="1"/>
      <c r="G715" s="1"/>
      <c r="H715" s="1"/>
      <c r="I715" s="79"/>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9"/>
      <c r="AM715" s="1"/>
      <c r="AN715" s="1"/>
      <c r="AO715" s="1"/>
      <c r="AP715" s="1"/>
      <c r="AQ715" s="1"/>
      <c r="AR715" s="1"/>
      <c r="AS715" s="1"/>
      <c r="AT715" s="1"/>
      <c r="AU715" s="1"/>
      <c r="AV715" s="1"/>
      <c r="AW715" s="1"/>
      <c r="AX715" s="1"/>
      <c r="AY715" s="1"/>
      <c r="AZ715" s="1"/>
      <c r="BA715" s="1"/>
      <c r="BB715" s="1"/>
      <c r="BC715" s="1"/>
    </row>
    <row r="716" spans="1:55" ht="15.75" customHeight="1">
      <c r="A716" s="1"/>
      <c r="B716" s="1"/>
      <c r="C716" s="1"/>
      <c r="D716" s="1"/>
      <c r="E716" s="1"/>
      <c r="F716" s="1"/>
      <c r="G716" s="1"/>
      <c r="H716" s="1"/>
      <c r="I716" s="79"/>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9"/>
      <c r="AM716" s="1"/>
      <c r="AN716" s="1"/>
      <c r="AO716" s="1"/>
      <c r="AP716" s="1"/>
      <c r="AQ716" s="1"/>
      <c r="AR716" s="1"/>
      <c r="AS716" s="1"/>
      <c r="AT716" s="1"/>
      <c r="AU716" s="1"/>
      <c r="AV716" s="1"/>
      <c r="AW716" s="1"/>
      <c r="AX716" s="1"/>
      <c r="AY716" s="1"/>
      <c r="AZ716" s="1"/>
      <c r="BA716" s="1"/>
      <c r="BB716" s="1"/>
      <c r="BC716" s="1"/>
    </row>
    <row r="717" spans="1:55" ht="15.75" customHeight="1">
      <c r="A717" s="1"/>
      <c r="B717" s="1"/>
      <c r="C717" s="1"/>
      <c r="D717" s="1"/>
      <c r="E717" s="1"/>
      <c r="F717" s="1"/>
      <c r="G717" s="1"/>
      <c r="H717" s="1"/>
      <c r="I717" s="79"/>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9"/>
      <c r="AM717" s="1"/>
      <c r="AN717" s="1"/>
      <c r="AO717" s="1"/>
      <c r="AP717" s="1"/>
      <c r="AQ717" s="1"/>
      <c r="AR717" s="1"/>
      <c r="AS717" s="1"/>
      <c r="AT717" s="1"/>
      <c r="AU717" s="1"/>
      <c r="AV717" s="1"/>
      <c r="AW717" s="1"/>
      <c r="AX717" s="1"/>
      <c r="AY717" s="1"/>
      <c r="AZ717" s="1"/>
      <c r="BA717" s="1"/>
      <c r="BB717" s="1"/>
      <c r="BC717" s="1"/>
    </row>
    <row r="718" spans="1:55" ht="15.75" customHeight="1">
      <c r="A718" s="1"/>
      <c r="B718" s="1"/>
      <c r="C718" s="1"/>
      <c r="D718" s="1"/>
      <c r="E718" s="1"/>
      <c r="F718" s="1"/>
      <c r="G718" s="1"/>
      <c r="H718" s="1"/>
      <c r="I718" s="79"/>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9"/>
      <c r="AM718" s="1"/>
      <c r="AN718" s="1"/>
      <c r="AO718" s="1"/>
      <c r="AP718" s="1"/>
      <c r="AQ718" s="1"/>
      <c r="AR718" s="1"/>
      <c r="AS718" s="1"/>
      <c r="AT718" s="1"/>
      <c r="AU718" s="1"/>
      <c r="AV718" s="1"/>
      <c r="AW718" s="1"/>
      <c r="AX718" s="1"/>
      <c r="AY718" s="1"/>
      <c r="AZ718" s="1"/>
      <c r="BA718" s="1"/>
      <c r="BB718" s="1"/>
      <c r="BC718" s="1"/>
    </row>
    <row r="719" spans="1:55" ht="15.75" customHeight="1">
      <c r="A719" s="1"/>
      <c r="B719" s="1"/>
      <c r="C719" s="1"/>
      <c r="D719" s="1"/>
      <c r="E719" s="1"/>
      <c r="F719" s="1"/>
      <c r="G719" s="1"/>
      <c r="H719" s="1"/>
      <c r="I719" s="79"/>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9"/>
      <c r="AM719" s="1"/>
      <c r="AN719" s="1"/>
      <c r="AO719" s="1"/>
      <c r="AP719" s="1"/>
      <c r="AQ719" s="1"/>
      <c r="AR719" s="1"/>
      <c r="AS719" s="1"/>
      <c r="AT719" s="1"/>
      <c r="AU719" s="1"/>
      <c r="AV719" s="1"/>
      <c r="AW719" s="1"/>
      <c r="AX719" s="1"/>
      <c r="AY719" s="1"/>
      <c r="AZ719" s="1"/>
      <c r="BA719" s="1"/>
      <c r="BB719" s="1"/>
      <c r="BC719" s="1"/>
    </row>
    <row r="720" spans="1:55" ht="15.75" customHeight="1">
      <c r="A720" s="1"/>
      <c r="B720" s="1"/>
      <c r="C720" s="1"/>
      <c r="D720" s="1"/>
      <c r="E720" s="1"/>
      <c r="F720" s="1"/>
      <c r="G720" s="1"/>
      <c r="H720" s="1"/>
      <c r="I720" s="79"/>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9"/>
      <c r="AM720" s="1"/>
      <c r="AN720" s="1"/>
      <c r="AO720" s="1"/>
      <c r="AP720" s="1"/>
      <c r="AQ720" s="1"/>
      <c r="AR720" s="1"/>
      <c r="AS720" s="1"/>
      <c r="AT720" s="1"/>
      <c r="AU720" s="1"/>
      <c r="AV720" s="1"/>
      <c r="AW720" s="1"/>
      <c r="AX720" s="1"/>
      <c r="AY720" s="1"/>
      <c r="AZ720" s="1"/>
      <c r="BA720" s="1"/>
      <c r="BB720" s="1"/>
      <c r="BC720" s="1"/>
    </row>
    <row r="721" spans="1:55" ht="15.75" customHeight="1">
      <c r="A721" s="1"/>
      <c r="B721" s="1"/>
      <c r="C721" s="1"/>
      <c r="D721" s="1"/>
      <c r="E721" s="1"/>
      <c r="F721" s="1"/>
      <c r="G721" s="1"/>
      <c r="H721" s="1"/>
      <c r="I721" s="79"/>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9"/>
      <c r="AM721" s="1"/>
      <c r="AN721" s="1"/>
      <c r="AO721" s="1"/>
      <c r="AP721" s="1"/>
      <c r="AQ721" s="1"/>
      <c r="AR721" s="1"/>
      <c r="AS721" s="1"/>
      <c r="AT721" s="1"/>
      <c r="AU721" s="1"/>
      <c r="AV721" s="1"/>
      <c r="AW721" s="1"/>
      <c r="AX721" s="1"/>
      <c r="AY721" s="1"/>
      <c r="AZ721" s="1"/>
      <c r="BA721" s="1"/>
      <c r="BB721" s="1"/>
      <c r="BC721" s="1"/>
    </row>
    <row r="722" spans="1:55" ht="15.75" customHeight="1">
      <c r="A722" s="1"/>
      <c r="B722" s="1"/>
      <c r="C722" s="1"/>
      <c r="D722" s="1"/>
      <c r="E722" s="1"/>
      <c r="F722" s="1"/>
      <c r="G722" s="1"/>
      <c r="H722" s="1"/>
      <c r="I722" s="79"/>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9"/>
      <c r="AM722" s="1"/>
      <c r="AN722" s="1"/>
      <c r="AO722" s="1"/>
      <c r="AP722" s="1"/>
      <c r="AQ722" s="1"/>
      <c r="AR722" s="1"/>
      <c r="AS722" s="1"/>
      <c r="AT722" s="1"/>
      <c r="AU722" s="1"/>
      <c r="AV722" s="1"/>
      <c r="AW722" s="1"/>
      <c r="AX722" s="1"/>
      <c r="AY722" s="1"/>
      <c r="AZ722" s="1"/>
      <c r="BA722" s="1"/>
      <c r="BB722" s="1"/>
      <c r="BC722" s="1"/>
    </row>
    <row r="723" spans="1:55" ht="15.75" customHeight="1">
      <c r="A723" s="1"/>
      <c r="B723" s="1"/>
      <c r="C723" s="1"/>
      <c r="D723" s="1"/>
      <c r="E723" s="1"/>
      <c r="F723" s="1"/>
      <c r="G723" s="1"/>
      <c r="H723" s="1"/>
      <c r="I723" s="79"/>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9"/>
      <c r="AM723" s="1"/>
      <c r="AN723" s="1"/>
      <c r="AO723" s="1"/>
      <c r="AP723" s="1"/>
      <c r="AQ723" s="1"/>
      <c r="AR723" s="1"/>
      <c r="AS723" s="1"/>
      <c r="AT723" s="1"/>
      <c r="AU723" s="1"/>
      <c r="AV723" s="1"/>
      <c r="AW723" s="1"/>
      <c r="AX723" s="1"/>
      <c r="AY723" s="1"/>
      <c r="AZ723" s="1"/>
      <c r="BA723" s="1"/>
      <c r="BB723" s="1"/>
      <c r="BC723" s="1"/>
    </row>
    <row r="724" spans="1:55" ht="15.75" customHeight="1">
      <c r="A724" s="1"/>
      <c r="B724" s="1"/>
      <c r="C724" s="1"/>
      <c r="D724" s="1"/>
      <c r="E724" s="1"/>
      <c r="F724" s="1"/>
      <c r="G724" s="1"/>
      <c r="H724" s="1"/>
      <c r="I724" s="79"/>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9"/>
      <c r="AM724" s="1"/>
      <c r="AN724" s="1"/>
      <c r="AO724" s="1"/>
      <c r="AP724" s="1"/>
      <c r="AQ724" s="1"/>
      <c r="AR724" s="1"/>
      <c r="AS724" s="1"/>
      <c r="AT724" s="1"/>
      <c r="AU724" s="1"/>
      <c r="AV724" s="1"/>
      <c r="AW724" s="1"/>
      <c r="AX724" s="1"/>
      <c r="AY724" s="1"/>
      <c r="AZ724" s="1"/>
      <c r="BA724" s="1"/>
      <c r="BB724" s="1"/>
      <c r="BC724" s="1"/>
    </row>
    <row r="725" spans="1:55" ht="15.75" customHeight="1">
      <c r="A725" s="1"/>
      <c r="B725" s="1"/>
      <c r="C725" s="1"/>
      <c r="D725" s="1"/>
      <c r="E725" s="1"/>
      <c r="F725" s="1"/>
      <c r="G725" s="1"/>
      <c r="H725" s="1"/>
      <c r="I725" s="79"/>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9"/>
      <c r="AM725" s="1"/>
      <c r="AN725" s="1"/>
      <c r="AO725" s="1"/>
      <c r="AP725" s="1"/>
      <c r="AQ725" s="1"/>
      <c r="AR725" s="1"/>
      <c r="AS725" s="1"/>
      <c r="AT725" s="1"/>
      <c r="AU725" s="1"/>
      <c r="AV725" s="1"/>
      <c r="AW725" s="1"/>
      <c r="AX725" s="1"/>
      <c r="AY725" s="1"/>
      <c r="AZ725" s="1"/>
      <c r="BA725" s="1"/>
      <c r="BB725" s="1"/>
      <c r="BC725" s="1"/>
    </row>
    <row r="726" spans="1:55" ht="15.75" customHeight="1">
      <c r="A726" s="1"/>
      <c r="B726" s="1"/>
      <c r="C726" s="1"/>
      <c r="D726" s="1"/>
      <c r="E726" s="1"/>
      <c r="F726" s="1"/>
      <c r="G726" s="1"/>
      <c r="H726" s="1"/>
      <c r="I726" s="79"/>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9"/>
      <c r="AM726" s="1"/>
      <c r="AN726" s="1"/>
      <c r="AO726" s="1"/>
      <c r="AP726" s="1"/>
      <c r="AQ726" s="1"/>
      <c r="AR726" s="1"/>
      <c r="AS726" s="1"/>
      <c r="AT726" s="1"/>
      <c r="AU726" s="1"/>
      <c r="AV726" s="1"/>
      <c r="AW726" s="1"/>
      <c r="AX726" s="1"/>
      <c r="AY726" s="1"/>
      <c r="AZ726" s="1"/>
      <c r="BA726" s="1"/>
      <c r="BB726" s="1"/>
      <c r="BC726" s="1"/>
    </row>
    <row r="727" spans="1:55" ht="15.75" customHeight="1">
      <c r="A727" s="1"/>
      <c r="B727" s="1"/>
      <c r="C727" s="1"/>
      <c r="D727" s="1"/>
      <c r="E727" s="1"/>
      <c r="F727" s="1"/>
      <c r="G727" s="1"/>
      <c r="H727" s="1"/>
      <c r="I727" s="79"/>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9"/>
      <c r="AM727" s="1"/>
      <c r="AN727" s="1"/>
      <c r="AO727" s="1"/>
      <c r="AP727" s="1"/>
      <c r="AQ727" s="1"/>
      <c r="AR727" s="1"/>
      <c r="AS727" s="1"/>
      <c r="AT727" s="1"/>
      <c r="AU727" s="1"/>
      <c r="AV727" s="1"/>
      <c r="AW727" s="1"/>
      <c r="AX727" s="1"/>
      <c r="AY727" s="1"/>
      <c r="AZ727" s="1"/>
      <c r="BA727" s="1"/>
      <c r="BB727" s="1"/>
      <c r="BC727" s="1"/>
    </row>
    <row r="728" spans="1:55" ht="15.75" customHeight="1">
      <c r="A728" s="1"/>
      <c r="B728" s="1"/>
      <c r="C728" s="1"/>
      <c r="D728" s="1"/>
      <c r="E728" s="1"/>
      <c r="F728" s="1"/>
      <c r="G728" s="1"/>
      <c r="H728" s="1"/>
      <c r="I728" s="79"/>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9"/>
      <c r="AM728" s="1"/>
      <c r="AN728" s="1"/>
      <c r="AO728" s="1"/>
      <c r="AP728" s="1"/>
      <c r="AQ728" s="1"/>
      <c r="AR728" s="1"/>
      <c r="AS728" s="1"/>
      <c r="AT728" s="1"/>
      <c r="AU728" s="1"/>
      <c r="AV728" s="1"/>
      <c r="AW728" s="1"/>
      <c r="AX728" s="1"/>
      <c r="AY728" s="1"/>
      <c r="AZ728" s="1"/>
      <c r="BA728" s="1"/>
      <c r="BB728" s="1"/>
      <c r="BC728" s="1"/>
    </row>
    <row r="729" spans="1:55" ht="15.75" customHeight="1">
      <c r="A729" s="1"/>
      <c r="B729" s="1"/>
      <c r="C729" s="1"/>
      <c r="D729" s="1"/>
      <c r="E729" s="1"/>
      <c r="F729" s="1"/>
      <c r="G729" s="1"/>
      <c r="H729" s="1"/>
      <c r="I729" s="79"/>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9"/>
      <c r="AM729" s="1"/>
      <c r="AN729" s="1"/>
      <c r="AO729" s="1"/>
      <c r="AP729" s="1"/>
      <c r="AQ729" s="1"/>
      <c r="AR729" s="1"/>
      <c r="AS729" s="1"/>
      <c r="AT729" s="1"/>
      <c r="AU729" s="1"/>
      <c r="AV729" s="1"/>
      <c r="AW729" s="1"/>
      <c r="AX729" s="1"/>
      <c r="AY729" s="1"/>
      <c r="AZ729" s="1"/>
      <c r="BA729" s="1"/>
      <c r="BB729" s="1"/>
      <c r="BC729" s="1"/>
    </row>
    <row r="730" spans="1:55" ht="15.75" customHeight="1">
      <c r="A730" s="1"/>
      <c r="B730" s="1"/>
      <c r="C730" s="1"/>
      <c r="D730" s="1"/>
      <c r="E730" s="1"/>
      <c r="F730" s="1"/>
      <c r="G730" s="1"/>
      <c r="H730" s="1"/>
      <c r="I730" s="79"/>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9"/>
      <c r="AM730" s="1"/>
      <c r="AN730" s="1"/>
      <c r="AO730" s="1"/>
      <c r="AP730" s="1"/>
      <c r="AQ730" s="1"/>
      <c r="AR730" s="1"/>
      <c r="AS730" s="1"/>
      <c r="AT730" s="1"/>
      <c r="AU730" s="1"/>
      <c r="AV730" s="1"/>
      <c r="AW730" s="1"/>
      <c r="AX730" s="1"/>
      <c r="AY730" s="1"/>
      <c r="AZ730" s="1"/>
      <c r="BA730" s="1"/>
      <c r="BB730" s="1"/>
      <c r="BC730" s="1"/>
    </row>
    <row r="731" spans="1:55" ht="15.75" customHeight="1">
      <c r="A731" s="1"/>
      <c r="B731" s="1"/>
      <c r="C731" s="1"/>
      <c r="D731" s="1"/>
      <c r="E731" s="1"/>
      <c r="F731" s="1"/>
      <c r="G731" s="1"/>
      <c r="H731" s="1"/>
      <c r="I731" s="79"/>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9"/>
      <c r="AM731" s="1"/>
      <c r="AN731" s="1"/>
      <c r="AO731" s="1"/>
      <c r="AP731" s="1"/>
      <c r="AQ731" s="1"/>
      <c r="AR731" s="1"/>
      <c r="AS731" s="1"/>
      <c r="AT731" s="1"/>
      <c r="AU731" s="1"/>
      <c r="AV731" s="1"/>
      <c r="AW731" s="1"/>
      <c r="AX731" s="1"/>
      <c r="AY731" s="1"/>
      <c r="AZ731" s="1"/>
      <c r="BA731" s="1"/>
      <c r="BB731" s="1"/>
      <c r="BC731" s="1"/>
    </row>
    <row r="732" spans="1:55" ht="15.75" customHeight="1">
      <c r="A732" s="1"/>
      <c r="B732" s="1"/>
      <c r="C732" s="1"/>
      <c r="D732" s="1"/>
      <c r="E732" s="1"/>
      <c r="F732" s="1"/>
      <c r="G732" s="1"/>
      <c r="H732" s="1"/>
      <c r="I732" s="79"/>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9"/>
      <c r="AM732" s="1"/>
      <c r="AN732" s="1"/>
      <c r="AO732" s="1"/>
      <c r="AP732" s="1"/>
      <c r="AQ732" s="1"/>
      <c r="AR732" s="1"/>
      <c r="AS732" s="1"/>
      <c r="AT732" s="1"/>
      <c r="AU732" s="1"/>
      <c r="AV732" s="1"/>
      <c r="AW732" s="1"/>
      <c r="AX732" s="1"/>
      <c r="AY732" s="1"/>
      <c r="AZ732" s="1"/>
      <c r="BA732" s="1"/>
      <c r="BB732" s="1"/>
      <c r="BC732" s="1"/>
    </row>
    <row r="733" spans="1:55" ht="15.75" customHeight="1">
      <c r="A733" s="1"/>
      <c r="B733" s="1"/>
      <c r="C733" s="1"/>
      <c r="D733" s="1"/>
      <c r="E733" s="1"/>
      <c r="F733" s="1"/>
      <c r="G733" s="1"/>
      <c r="H733" s="1"/>
      <c r="I733" s="79"/>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9"/>
      <c r="AM733" s="1"/>
      <c r="AN733" s="1"/>
      <c r="AO733" s="1"/>
      <c r="AP733" s="1"/>
      <c r="AQ733" s="1"/>
      <c r="AR733" s="1"/>
      <c r="AS733" s="1"/>
      <c r="AT733" s="1"/>
      <c r="AU733" s="1"/>
      <c r="AV733" s="1"/>
      <c r="AW733" s="1"/>
      <c r="AX733" s="1"/>
      <c r="AY733" s="1"/>
      <c r="AZ733" s="1"/>
      <c r="BA733" s="1"/>
      <c r="BB733" s="1"/>
      <c r="BC733" s="1"/>
    </row>
    <row r="734" spans="1:55" ht="15.75" customHeight="1">
      <c r="A734" s="1"/>
      <c r="B734" s="1"/>
      <c r="C734" s="1"/>
      <c r="D734" s="1"/>
      <c r="E734" s="1"/>
      <c r="F734" s="1"/>
      <c r="G734" s="1"/>
      <c r="H734" s="1"/>
      <c r="I734" s="79"/>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9"/>
      <c r="AM734" s="1"/>
      <c r="AN734" s="1"/>
      <c r="AO734" s="1"/>
      <c r="AP734" s="1"/>
      <c r="AQ734" s="1"/>
      <c r="AR734" s="1"/>
      <c r="AS734" s="1"/>
      <c r="AT734" s="1"/>
      <c r="AU734" s="1"/>
      <c r="AV734" s="1"/>
      <c r="AW734" s="1"/>
      <c r="AX734" s="1"/>
      <c r="AY734" s="1"/>
      <c r="AZ734" s="1"/>
      <c r="BA734" s="1"/>
      <c r="BB734" s="1"/>
      <c r="BC734" s="1"/>
    </row>
    <row r="735" spans="1:55" ht="15.75" customHeight="1">
      <c r="A735" s="1"/>
      <c r="B735" s="1"/>
      <c r="C735" s="1"/>
      <c r="D735" s="1"/>
      <c r="E735" s="1"/>
      <c r="F735" s="1"/>
      <c r="G735" s="1"/>
      <c r="H735" s="1"/>
      <c r="I735" s="79"/>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9"/>
      <c r="AM735" s="1"/>
      <c r="AN735" s="1"/>
      <c r="AO735" s="1"/>
      <c r="AP735" s="1"/>
      <c r="AQ735" s="1"/>
      <c r="AR735" s="1"/>
      <c r="AS735" s="1"/>
      <c r="AT735" s="1"/>
      <c r="AU735" s="1"/>
      <c r="AV735" s="1"/>
      <c r="AW735" s="1"/>
      <c r="AX735" s="1"/>
      <c r="AY735" s="1"/>
      <c r="AZ735" s="1"/>
      <c r="BA735" s="1"/>
      <c r="BB735" s="1"/>
      <c r="BC735" s="1"/>
    </row>
    <row r="736" spans="1:55" ht="15.75" customHeight="1">
      <c r="A736" s="1"/>
      <c r="B736" s="1"/>
      <c r="C736" s="1"/>
      <c r="D736" s="1"/>
      <c r="E736" s="1"/>
      <c r="F736" s="1"/>
      <c r="G736" s="1"/>
      <c r="H736" s="1"/>
      <c r="I736" s="79"/>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9"/>
      <c r="AM736" s="1"/>
      <c r="AN736" s="1"/>
      <c r="AO736" s="1"/>
      <c r="AP736" s="1"/>
      <c r="AQ736" s="1"/>
      <c r="AR736" s="1"/>
      <c r="AS736" s="1"/>
      <c r="AT736" s="1"/>
      <c r="AU736" s="1"/>
      <c r="AV736" s="1"/>
      <c r="AW736" s="1"/>
      <c r="AX736" s="1"/>
      <c r="AY736" s="1"/>
      <c r="AZ736" s="1"/>
      <c r="BA736" s="1"/>
      <c r="BB736" s="1"/>
      <c r="BC736" s="1"/>
    </row>
    <row r="737" spans="1:55" ht="15.75" customHeight="1">
      <c r="A737" s="1"/>
      <c r="B737" s="1"/>
      <c r="C737" s="1"/>
      <c r="D737" s="1"/>
      <c r="E737" s="1"/>
      <c r="F737" s="1"/>
      <c r="G737" s="1"/>
      <c r="H737" s="1"/>
      <c r="I737" s="79"/>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9"/>
      <c r="AM737" s="1"/>
      <c r="AN737" s="1"/>
      <c r="AO737" s="1"/>
      <c r="AP737" s="1"/>
      <c r="AQ737" s="1"/>
      <c r="AR737" s="1"/>
      <c r="AS737" s="1"/>
      <c r="AT737" s="1"/>
      <c r="AU737" s="1"/>
      <c r="AV737" s="1"/>
      <c r="AW737" s="1"/>
      <c r="AX737" s="1"/>
      <c r="AY737" s="1"/>
      <c r="AZ737" s="1"/>
      <c r="BA737" s="1"/>
      <c r="BB737" s="1"/>
      <c r="BC737" s="1"/>
    </row>
    <row r="738" spans="1:55" ht="15.75" customHeight="1">
      <c r="A738" s="1"/>
      <c r="B738" s="1"/>
      <c r="C738" s="1"/>
      <c r="D738" s="1"/>
      <c r="E738" s="1"/>
      <c r="F738" s="1"/>
      <c r="G738" s="1"/>
      <c r="H738" s="1"/>
      <c r="I738" s="79"/>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9"/>
      <c r="AM738" s="1"/>
      <c r="AN738" s="1"/>
      <c r="AO738" s="1"/>
      <c r="AP738" s="1"/>
      <c r="AQ738" s="1"/>
      <c r="AR738" s="1"/>
      <c r="AS738" s="1"/>
      <c r="AT738" s="1"/>
      <c r="AU738" s="1"/>
      <c r="AV738" s="1"/>
      <c r="AW738" s="1"/>
      <c r="AX738" s="1"/>
      <c r="AY738" s="1"/>
      <c r="AZ738" s="1"/>
      <c r="BA738" s="1"/>
      <c r="BB738" s="1"/>
      <c r="BC738" s="1"/>
    </row>
    <row r="739" spans="1:55" ht="15.75" customHeight="1">
      <c r="A739" s="1"/>
      <c r="B739" s="1"/>
      <c r="C739" s="1"/>
      <c r="D739" s="1"/>
      <c r="E739" s="1"/>
      <c r="F739" s="1"/>
      <c r="G739" s="1"/>
      <c r="H739" s="1"/>
      <c r="I739" s="79"/>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9"/>
      <c r="AM739" s="1"/>
      <c r="AN739" s="1"/>
      <c r="AO739" s="1"/>
      <c r="AP739" s="1"/>
      <c r="AQ739" s="1"/>
      <c r="AR739" s="1"/>
      <c r="AS739" s="1"/>
      <c r="AT739" s="1"/>
      <c r="AU739" s="1"/>
      <c r="AV739" s="1"/>
      <c r="AW739" s="1"/>
      <c r="AX739" s="1"/>
      <c r="AY739" s="1"/>
      <c r="AZ739" s="1"/>
      <c r="BA739" s="1"/>
      <c r="BB739" s="1"/>
      <c r="BC739" s="1"/>
    </row>
    <row r="740" spans="1:55" ht="15.75" customHeight="1">
      <c r="A740" s="1"/>
      <c r="B740" s="1"/>
      <c r="C740" s="1"/>
      <c r="D740" s="1"/>
      <c r="E740" s="1"/>
      <c r="F740" s="1"/>
      <c r="G740" s="1"/>
      <c r="H740" s="1"/>
      <c r="I740" s="79"/>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9"/>
      <c r="AM740" s="1"/>
      <c r="AN740" s="1"/>
      <c r="AO740" s="1"/>
      <c r="AP740" s="1"/>
      <c r="AQ740" s="1"/>
      <c r="AR740" s="1"/>
      <c r="AS740" s="1"/>
      <c r="AT740" s="1"/>
      <c r="AU740" s="1"/>
      <c r="AV740" s="1"/>
      <c r="AW740" s="1"/>
      <c r="AX740" s="1"/>
      <c r="AY740" s="1"/>
      <c r="AZ740" s="1"/>
      <c r="BA740" s="1"/>
      <c r="BB740" s="1"/>
      <c r="BC740" s="1"/>
    </row>
    <row r="741" spans="1:55" ht="15.75" customHeight="1">
      <c r="A741" s="1"/>
      <c r="B741" s="1"/>
      <c r="C741" s="1"/>
      <c r="D741" s="1"/>
      <c r="E741" s="1"/>
      <c r="F741" s="1"/>
      <c r="G741" s="1"/>
      <c r="H741" s="1"/>
      <c r="I741" s="79"/>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9"/>
      <c r="AM741" s="1"/>
      <c r="AN741" s="1"/>
      <c r="AO741" s="1"/>
      <c r="AP741" s="1"/>
      <c r="AQ741" s="1"/>
      <c r="AR741" s="1"/>
      <c r="AS741" s="1"/>
      <c r="AT741" s="1"/>
      <c r="AU741" s="1"/>
      <c r="AV741" s="1"/>
      <c r="AW741" s="1"/>
      <c r="AX741" s="1"/>
      <c r="AY741" s="1"/>
      <c r="AZ741" s="1"/>
      <c r="BA741" s="1"/>
      <c r="BB741" s="1"/>
      <c r="BC741" s="1"/>
    </row>
    <row r="742" spans="1:55" ht="15.75" customHeight="1">
      <c r="A742" s="1"/>
      <c r="B742" s="1"/>
      <c r="C742" s="1"/>
      <c r="D742" s="1"/>
      <c r="E742" s="1"/>
      <c r="F742" s="1"/>
      <c r="G742" s="1"/>
      <c r="H742" s="1"/>
      <c r="I742" s="79"/>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9"/>
      <c r="AM742" s="1"/>
      <c r="AN742" s="1"/>
      <c r="AO742" s="1"/>
      <c r="AP742" s="1"/>
      <c r="AQ742" s="1"/>
      <c r="AR742" s="1"/>
      <c r="AS742" s="1"/>
      <c r="AT742" s="1"/>
      <c r="AU742" s="1"/>
      <c r="AV742" s="1"/>
      <c r="AW742" s="1"/>
      <c r="AX742" s="1"/>
      <c r="AY742" s="1"/>
      <c r="AZ742" s="1"/>
      <c r="BA742" s="1"/>
      <c r="BB742" s="1"/>
      <c r="BC742" s="1"/>
    </row>
    <row r="743" spans="1:55" ht="15.75" customHeight="1">
      <c r="A743" s="1"/>
      <c r="B743" s="1"/>
      <c r="C743" s="1"/>
      <c r="D743" s="1"/>
      <c r="E743" s="1"/>
      <c r="F743" s="1"/>
      <c r="G743" s="1"/>
      <c r="H743" s="1"/>
      <c r="I743" s="79"/>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9"/>
      <c r="AM743" s="1"/>
      <c r="AN743" s="1"/>
      <c r="AO743" s="1"/>
      <c r="AP743" s="1"/>
      <c r="AQ743" s="1"/>
      <c r="AR743" s="1"/>
      <c r="AS743" s="1"/>
      <c r="AT743" s="1"/>
      <c r="AU743" s="1"/>
      <c r="AV743" s="1"/>
      <c r="AW743" s="1"/>
      <c r="AX743" s="1"/>
      <c r="AY743" s="1"/>
      <c r="AZ743" s="1"/>
      <c r="BA743" s="1"/>
      <c r="BB743" s="1"/>
      <c r="BC743" s="1"/>
    </row>
    <row r="744" spans="1:55" ht="15.75" customHeight="1">
      <c r="A744" s="1"/>
      <c r="B744" s="1"/>
      <c r="C744" s="1"/>
      <c r="D744" s="1"/>
      <c r="E744" s="1"/>
      <c r="F744" s="1"/>
      <c r="G744" s="1"/>
      <c r="H744" s="1"/>
      <c r="I744" s="79"/>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9"/>
      <c r="AM744" s="1"/>
      <c r="AN744" s="1"/>
      <c r="AO744" s="1"/>
      <c r="AP744" s="1"/>
      <c r="AQ744" s="1"/>
      <c r="AR744" s="1"/>
      <c r="AS744" s="1"/>
      <c r="AT744" s="1"/>
      <c r="AU744" s="1"/>
      <c r="AV744" s="1"/>
      <c r="AW744" s="1"/>
      <c r="AX744" s="1"/>
      <c r="AY744" s="1"/>
      <c r="AZ744" s="1"/>
      <c r="BA744" s="1"/>
      <c r="BB744" s="1"/>
      <c r="BC744" s="1"/>
    </row>
    <row r="745" spans="1:55" ht="15.75" customHeight="1">
      <c r="A745" s="1"/>
      <c r="B745" s="1"/>
      <c r="C745" s="1"/>
      <c r="D745" s="1"/>
      <c r="E745" s="1"/>
      <c r="F745" s="1"/>
      <c r="G745" s="1"/>
      <c r="H745" s="1"/>
      <c r="I745" s="79"/>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9"/>
      <c r="AM745" s="1"/>
      <c r="AN745" s="1"/>
      <c r="AO745" s="1"/>
      <c r="AP745" s="1"/>
      <c r="AQ745" s="1"/>
      <c r="AR745" s="1"/>
      <c r="AS745" s="1"/>
      <c r="AT745" s="1"/>
      <c r="AU745" s="1"/>
      <c r="AV745" s="1"/>
      <c r="AW745" s="1"/>
      <c r="AX745" s="1"/>
      <c r="AY745" s="1"/>
      <c r="AZ745" s="1"/>
      <c r="BA745" s="1"/>
      <c r="BB745" s="1"/>
      <c r="BC745" s="1"/>
    </row>
    <row r="746" spans="1:55" ht="15.75" customHeight="1">
      <c r="A746" s="1"/>
      <c r="B746" s="1"/>
      <c r="C746" s="1"/>
      <c r="D746" s="1"/>
      <c r="E746" s="1"/>
      <c r="F746" s="1"/>
      <c r="G746" s="1"/>
      <c r="H746" s="1"/>
      <c r="I746" s="79"/>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9"/>
      <c r="AM746" s="1"/>
      <c r="AN746" s="1"/>
      <c r="AO746" s="1"/>
      <c r="AP746" s="1"/>
      <c r="AQ746" s="1"/>
      <c r="AR746" s="1"/>
      <c r="AS746" s="1"/>
      <c r="AT746" s="1"/>
      <c r="AU746" s="1"/>
      <c r="AV746" s="1"/>
      <c r="AW746" s="1"/>
      <c r="AX746" s="1"/>
      <c r="AY746" s="1"/>
      <c r="AZ746" s="1"/>
      <c r="BA746" s="1"/>
      <c r="BB746" s="1"/>
      <c r="BC746" s="1"/>
    </row>
    <row r="747" spans="1:55" ht="15.75" customHeight="1">
      <c r="A747" s="1"/>
      <c r="B747" s="1"/>
      <c r="C747" s="1"/>
      <c r="D747" s="1"/>
      <c r="E747" s="1"/>
      <c r="F747" s="1"/>
      <c r="G747" s="1"/>
      <c r="H747" s="1"/>
      <c r="I747" s="79"/>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9"/>
      <c r="AM747" s="1"/>
      <c r="AN747" s="1"/>
      <c r="AO747" s="1"/>
      <c r="AP747" s="1"/>
      <c r="AQ747" s="1"/>
      <c r="AR747" s="1"/>
      <c r="AS747" s="1"/>
      <c r="AT747" s="1"/>
      <c r="AU747" s="1"/>
      <c r="AV747" s="1"/>
      <c r="AW747" s="1"/>
      <c r="AX747" s="1"/>
      <c r="AY747" s="1"/>
      <c r="AZ747" s="1"/>
      <c r="BA747" s="1"/>
      <c r="BB747" s="1"/>
      <c r="BC747" s="1"/>
    </row>
    <row r="748" spans="1:55" ht="15.75" customHeight="1">
      <c r="A748" s="1"/>
      <c r="B748" s="1"/>
      <c r="C748" s="1"/>
      <c r="D748" s="1"/>
      <c r="E748" s="1"/>
      <c r="F748" s="1"/>
      <c r="G748" s="1"/>
      <c r="H748" s="1"/>
      <c r="I748" s="79"/>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9"/>
      <c r="AM748" s="1"/>
      <c r="AN748" s="1"/>
      <c r="AO748" s="1"/>
      <c r="AP748" s="1"/>
      <c r="AQ748" s="1"/>
      <c r="AR748" s="1"/>
      <c r="AS748" s="1"/>
      <c r="AT748" s="1"/>
      <c r="AU748" s="1"/>
      <c r="AV748" s="1"/>
      <c r="AW748" s="1"/>
      <c r="AX748" s="1"/>
      <c r="AY748" s="1"/>
      <c r="AZ748" s="1"/>
      <c r="BA748" s="1"/>
      <c r="BB748" s="1"/>
      <c r="BC748" s="1"/>
    </row>
    <row r="749" spans="1:55" ht="15.75" customHeight="1">
      <c r="A749" s="1"/>
      <c r="B749" s="1"/>
      <c r="C749" s="1"/>
      <c r="D749" s="1"/>
      <c r="E749" s="1"/>
      <c r="F749" s="1"/>
      <c r="G749" s="1"/>
      <c r="H749" s="1"/>
      <c r="I749" s="79"/>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9"/>
      <c r="AM749" s="1"/>
      <c r="AN749" s="1"/>
      <c r="AO749" s="1"/>
      <c r="AP749" s="1"/>
      <c r="AQ749" s="1"/>
      <c r="AR749" s="1"/>
      <c r="AS749" s="1"/>
      <c r="AT749" s="1"/>
      <c r="AU749" s="1"/>
      <c r="AV749" s="1"/>
      <c r="AW749" s="1"/>
      <c r="AX749" s="1"/>
      <c r="AY749" s="1"/>
      <c r="AZ749" s="1"/>
      <c r="BA749" s="1"/>
      <c r="BB749" s="1"/>
      <c r="BC749" s="1"/>
    </row>
    <row r="750" spans="1:55" ht="15.75" customHeight="1">
      <c r="A750" s="1"/>
      <c r="B750" s="1"/>
      <c r="C750" s="1"/>
      <c r="D750" s="1"/>
      <c r="E750" s="1"/>
      <c r="F750" s="1"/>
      <c r="G750" s="1"/>
      <c r="H750" s="1"/>
      <c r="I750" s="79"/>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9"/>
      <c r="AM750" s="1"/>
      <c r="AN750" s="1"/>
      <c r="AO750" s="1"/>
      <c r="AP750" s="1"/>
      <c r="AQ750" s="1"/>
      <c r="AR750" s="1"/>
      <c r="AS750" s="1"/>
      <c r="AT750" s="1"/>
      <c r="AU750" s="1"/>
      <c r="AV750" s="1"/>
      <c r="AW750" s="1"/>
      <c r="AX750" s="1"/>
      <c r="AY750" s="1"/>
      <c r="AZ750" s="1"/>
      <c r="BA750" s="1"/>
      <c r="BB750" s="1"/>
      <c r="BC750" s="1"/>
    </row>
    <row r="751" spans="1:55" ht="15.75" customHeight="1">
      <c r="A751" s="1"/>
      <c r="B751" s="1"/>
      <c r="C751" s="1"/>
      <c r="D751" s="1"/>
      <c r="E751" s="1"/>
      <c r="F751" s="1"/>
      <c r="G751" s="1"/>
      <c r="H751" s="1"/>
      <c r="I751" s="79"/>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9"/>
      <c r="AM751" s="1"/>
      <c r="AN751" s="1"/>
      <c r="AO751" s="1"/>
      <c r="AP751" s="1"/>
      <c r="AQ751" s="1"/>
      <c r="AR751" s="1"/>
      <c r="AS751" s="1"/>
      <c r="AT751" s="1"/>
      <c r="AU751" s="1"/>
      <c r="AV751" s="1"/>
      <c r="AW751" s="1"/>
      <c r="AX751" s="1"/>
      <c r="AY751" s="1"/>
      <c r="AZ751" s="1"/>
      <c r="BA751" s="1"/>
      <c r="BB751" s="1"/>
      <c r="BC751" s="1"/>
    </row>
    <row r="752" spans="1:55" ht="15.75" customHeight="1">
      <c r="A752" s="1"/>
      <c r="B752" s="1"/>
      <c r="C752" s="1"/>
      <c r="D752" s="1"/>
      <c r="E752" s="1"/>
      <c r="F752" s="1"/>
      <c r="G752" s="1"/>
      <c r="H752" s="1"/>
      <c r="I752" s="79"/>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9"/>
      <c r="AM752" s="1"/>
      <c r="AN752" s="1"/>
      <c r="AO752" s="1"/>
      <c r="AP752" s="1"/>
      <c r="AQ752" s="1"/>
      <c r="AR752" s="1"/>
      <c r="AS752" s="1"/>
      <c r="AT752" s="1"/>
      <c r="AU752" s="1"/>
      <c r="AV752" s="1"/>
      <c r="AW752" s="1"/>
      <c r="AX752" s="1"/>
      <c r="AY752" s="1"/>
      <c r="AZ752" s="1"/>
      <c r="BA752" s="1"/>
      <c r="BB752" s="1"/>
      <c r="BC752" s="1"/>
    </row>
    <row r="753" spans="1:55" ht="15.75" customHeight="1">
      <c r="A753" s="1"/>
      <c r="B753" s="1"/>
      <c r="C753" s="1"/>
      <c r="D753" s="1"/>
      <c r="E753" s="1"/>
      <c r="F753" s="1"/>
      <c r="G753" s="1"/>
      <c r="H753" s="1"/>
      <c r="I753" s="79"/>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9"/>
      <c r="AM753" s="1"/>
      <c r="AN753" s="1"/>
      <c r="AO753" s="1"/>
      <c r="AP753" s="1"/>
      <c r="AQ753" s="1"/>
      <c r="AR753" s="1"/>
      <c r="AS753" s="1"/>
      <c r="AT753" s="1"/>
      <c r="AU753" s="1"/>
      <c r="AV753" s="1"/>
      <c r="AW753" s="1"/>
      <c r="AX753" s="1"/>
      <c r="AY753" s="1"/>
      <c r="AZ753" s="1"/>
      <c r="BA753" s="1"/>
      <c r="BB753" s="1"/>
      <c r="BC753" s="1"/>
    </row>
    <row r="754" spans="1:55" ht="15.75" customHeight="1">
      <c r="A754" s="1"/>
      <c r="B754" s="1"/>
      <c r="C754" s="1"/>
      <c r="D754" s="1"/>
      <c r="E754" s="1"/>
      <c r="F754" s="1"/>
      <c r="G754" s="1"/>
      <c r="H754" s="1"/>
      <c r="I754" s="79"/>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9"/>
      <c r="AM754" s="1"/>
      <c r="AN754" s="1"/>
      <c r="AO754" s="1"/>
      <c r="AP754" s="1"/>
      <c r="AQ754" s="1"/>
      <c r="AR754" s="1"/>
      <c r="AS754" s="1"/>
      <c r="AT754" s="1"/>
      <c r="AU754" s="1"/>
      <c r="AV754" s="1"/>
      <c r="AW754" s="1"/>
      <c r="AX754" s="1"/>
      <c r="AY754" s="1"/>
      <c r="AZ754" s="1"/>
      <c r="BA754" s="1"/>
      <c r="BB754" s="1"/>
      <c r="BC754" s="1"/>
    </row>
    <row r="755" spans="1:55" ht="15.75" customHeight="1">
      <c r="A755" s="1"/>
      <c r="B755" s="1"/>
      <c r="C755" s="1"/>
      <c r="D755" s="1"/>
      <c r="E755" s="1"/>
      <c r="F755" s="1"/>
      <c r="G755" s="1"/>
      <c r="H755" s="1"/>
      <c r="I755" s="79"/>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9"/>
      <c r="AM755" s="1"/>
      <c r="AN755" s="1"/>
      <c r="AO755" s="1"/>
      <c r="AP755" s="1"/>
      <c r="AQ755" s="1"/>
      <c r="AR755" s="1"/>
      <c r="AS755" s="1"/>
      <c r="AT755" s="1"/>
      <c r="AU755" s="1"/>
      <c r="AV755" s="1"/>
      <c r="AW755" s="1"/>
      <c r="AX755" s="1"/>
      <c r="AY755" s="1"/>
      <c r="AZ755" s="1"/>
      <c r="BA755" s="1"/>
      <c r="BB755" s="1"/>
      <c r="BC755" s="1"/>
    </row>
    <row r="756" spans="1:55" ht="15.75" customHeight="1">
      <c r="A756" s="1"/>
      <c r="B756" s="1"/>
      <c r="C756" s="1"/>
      <c r="D756" s="1"/>
      <c r="E756" s="1"/>
      <c r="F756" s="1"/>
      <c r="G756" s="1"/>
      <c r="H756" s="1"/>
      <c r="I756" s="79"/>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9"/>
      <c r="AM756" s="1"/>
      <c r="AN756" s="1"/>
      <c r="AO756" s="1"/>
      <c r="AP756" s="1"/>
      <c r="AQ756" s="1"/>
      <c r="AR756" s="1"/>
      <c r="AS756" s="1"/>
      <c r="AT756" s="1"/>
      <c r="AU756" s="1"/>
      <c r="AV756" s="1"/>
      <c r="AW756" s="1"/>
      <c r="AX756" s="1"/>
      <c r="AY756" s="1"/>
      <c r="AZ756" s="1"/>
      <c r="BA756" s="1"/>
      <c r="BB756" s="1"/>
      <c r="BC756" s="1"/>
    </row>
    <row r="757" spans="1:55" ht="15.75" customHeight="1">
      <c r="A757" s="1"/>
      <c r="B757" s="1"/>
      <c r="C757" s="1"/>
      <c r="D757" s="1"/>
      <c r="E757" s="1"/>
      <c r="F757" s="1"/>
      <c r="G757" s="1"/>
      <c r="H757" s="1"/>
      <c r="I757" s="79"/>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9"/>
      <c r="AM757" s="1"/>
      <c r="AN757" s="1"/>
      <c r="AO757" s="1"/>
      <c r="AP757" s="1"/>
      <c r="AQ757" s="1"/>
      <c r="AR757" s="1"/>
      <c r="AS757" s="1"/>
      <c r="AT757" s="1"/>
      <c r="AU757" s="1"/>
      <c r="AV757" s="1"/>
      <c r="AW757" s="1"/>
      <c r="AX757" s="1"/>
      <c r="AY757" s="1"/>
      <c r="AZ757" s="1"/>
      <c r="BA757" s="1"/>
      <c r="BB757" s="1"/>
      <c r="BC757" s="1"/>
    </row>
    <row r="758" spans="1:55" ht="15.75" customHeight="1">
      <c r="A758" s="1"/>
      <c r="B758" s="1"/>
      <c r="C758" s="1"/>
      <c r="D758" s="1"/>
      <c r="E758" s="1"/>
      <c r="F758" s="1"/>
      <c r="G758" s="1"/>
      <c r="H758" s="1"/>
      <c r="I758" s="79"/>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9"/>
      <c r="AM758" s="1"/>
      <c r="AN758" s="1"/>
      <c r="AO758" s="1"/>
      <c r="AP758" s="1"/>
      <c r="AQ758" s="1"/>
      <c r="AR758" s="1"/>
      <c r="AS758" s="1"/>
      <c r="AT758" s="1"/>
      <c r="AU758" s="1"/>
      <c r="AV758" s="1"/>
      <c r="AW758" s="1"/>
      <c r="AX758" s="1"/>
      <c r="AY758" s="1"/>
      <c r="AZ758" s="1"/>
      <c r="BA758" s="1"/>
      <c r="BB758" s="1"/>
      <c r="BC758" s="1"/>
    </row>
    <row r="759" spans="1:55" ht="15.75" customHeight="1">
      <c r="A759" s="1"/>
      <c r="B759" s="1"/>
      <c r="C759" s="1"/>
      <c r="D759" s="1"/>
      <c r="E759" s="1"/>
      <c r="F759" s="1"/>
      <c r="G759" s="1"/>
      <c r="H759" s="1"/>
      <c r="I759" s="79"/>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9"/>
      <c r="AM759" s="1"/>
      <c r="AN759" s="1"/>
      <c r="AO759" s="1"/>
      <c r="AP759" s="1"/>
      <c r="AQ759" s="1"/>
      <c r="AR759" s="1"/>
      <c r="AS759" s="1"/>
      <c r="AT759" s="1"/>
      <c r="AU759" s="1"/>
      <c r="AV759" s="1"/>
      <c r="AW759" s="1"/>
      <c r="AX759" s="1"/>
      <c r="AY759" s="1"/>
      <c r="AZ759" s="1"/>
      <c r="BA759" s="1"/>
      <c r="BB759" s="1"/>
      <c r="BC759" s="1"/>
    </row>
    <row r="760" spans="1:55" ht="15.75" customHeight="1">
      <c r="A760" s="1"/>
      <c r="B760" s="1"/>
      <c r="C760" s="1"/>
      <c r="D760" s="1"/>
      <c r="E760" s="1"/>
      <c r="F760" s="1"/>
      <c r="G760" s="1"/>
      <c r="H760" s="1"/>
      <c r="I760" s="79"/>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9"/>
      <c r="AM760" s="1"/>
      <c r="AN760" s="1"/>
      <c r="AO760" s="1"/>
      <c r="AP760" s="1"/>
      <c r="AQ760" s="1"/>
      <c r="AR760" s="1"/>
      <c r="AS760" s="1"/>
      <c r="AT760" s="1"/>
      <c r="AU760" s="1"/>
      <c r="AV760" s="1"/>
      <c r="AW760" s="1"/>
      <c r="AX760" s="1"/>
      <c r="AY760" s="1"/>
      <c r="AZ760" s="1"/>
      <c r="BA760" s="1"/>
      <c r="BB760" s="1"/>
      <c r="BC760" s="1"/>
    </row>
    <row r="761" spans="1:55" ht="15.75" customHeight="1">
      <c r="A761" s="1"/>
      <c r="B761" s="1"/>
      <c r="C761" s="1"/>
      <c r="D761" s="1"/>
      <c r="E761" s="1"/>
      <c r="F761" s="1"/>
      <c r="G761" s="1"/>
      <c r="H761" s="1"/>
      <c r="I761" s="79"/>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9"/>
      <c r="AM761" s="1"/>
      <c r="AN761" s="1"/>
      <c r="AO761" s="1"/>
      <c r="AP761" s="1"/>
      <c r="AQ761" s="1"/>
      <c r="AR761" s="1"/>
      <c r="AS761" s="1"/>
      <c r="AT761" s="1"/>
      <c r="AU761" s="1"/>
      <c r="AV761" s="1"/>
      <c r="AW761" s="1"/>
      <c r="AX761" s="1"/>
      <c r="AY761" s="1"/>
      <c r="AZ761" s="1"/>
      <c r="BA761" s="1"/>
      <c r="BB761" s="1"/>
      <c r="BC761" s="1"/>
    </row>
    <row r="762" spans="1:55" ht="15.75" customHeight="1">
      <c r="A762" s="1"/>
      <c r="B762" s="1"/>
      <c r="C762" s="1"/>
      <c r="D762" s="1"/>
      <c r="E762" s="1"/>
      <c r="F762" s="1"/>
      <c r="G762" s="1"/>
      <c r="H762" s="1"/>
      <c r="I762" s="79"/>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9"/>
      <c r="AM762" s="1"/>
      <c r="AN762" s="1"/>
      <c r="AO762" s="1"/>
      <c r="AP762" s="1"/>
      <c r="AQ762" s="1"/>
      <c r="AR762" s="1"/>
      <c r="AS762" s="1"/>
      <c r="AT762" s="1"/>
      <c r="AU762" s="1"/>
      <c r="AV762" s="1"/>
      <c r="AW762" s="1"/>
      <c r="AX762" s="1"/>
      <c r="AY762" s="1"/>
      <c r="AZ762" s="1"/>
      <c r="BA762" s="1"/>
      <c r="BB762" s="1"/>
      <c r="BC762" s="1"/>
    </row>
    <row r="763" spans="1:55" ht="15.75" customHeight="1">
      <c r="A763" s="1"/>
      <c r="B763" s="1"/>
      <c r="C763" s="1"/>
      <c r="D763" s="1"/>
      <c r="E763" s="1"/>
      <c r="F763" s="1"/>
      <c r="G763" s="1"/>
      <c r="H763" s="1"/>
      <c r="I763" s="79"/>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9"/>
      <c r="AM763" s="1"/>
      <c r="AN763" s="1"/>
      <c r="AO763" s="1"/>
      <c r="AP763" s="1"/>
      <c r="AQ763" s="1"/>
      <c r="AR763" s="1"/>
      <c r="AS763" s="1"/>
      <c r="AT763" s="1"/>
      <c r="AU763" s="1"/>
      <c r="AV763" s="1"/>
      <c r="AW763" s="1"/>
      <c r="AX763" s="1"/>
      <c r="AY763" s="1"/>
      <c r="AZ763" s="1"/>
      <c r="BA763" s="1"/>
      <c r="BB763" s="1"/>
      <c r="BC763" s="1"/>
    </row>
    <row r="764" spans="1:55" ht="15.75" customHeight="1">
      <c r="A764" s="1"/>
      <c r="B764" s="1"/>
      <c r="C764" s="1"/>
      <c r="D764" s="1"/>
      <c r="E764" s="1"/>
      <c r="F764" s="1"/>
      <c r="G764" s="1"/>
      <c r="H764" s="1"/>
      <c r="I764" s="79"/>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9"/>
      <c r="AM764" s="1"/>
      <c r="AN764" s="1"/>
      <c r="AO764" s="1"/>
      <c r="AP764" s="1"/>
      <c r="AQ764" s="1"/>
      <c r="AR764" s="1"/>
      <c r="AS764" s="1"/>
      <c r="AT764" s="1"/>
      <c r="AU764" s="1"/>
      <c r="AV764" s="1"/>
      <c r="AW764" s="1"/>
      <c r="AX764" s="1"/>
      <c r="AY764" s="1"/>
      <c r="AZ764" s="1"/>
      <c r="BA764" s="1"/>
      <c r="BB764" s="1"/>
      <c r="BC764" s="1"/>
    </row>
    <row r="765" spans="1:55" ht="15.75" customHeight="1">
      <c r="A765" s="1"/>
      <c r="B765" s="1"/>
      <c r="C765" s="1"/>
      <c r="D765" s="1"/>
      <c r="E765" s="1"/>
      <c r="F765" s="1"/>
      <c r="G765" s="1"/>
      <c r="H765" s="1"/>
      <c r="I765" s="79"/>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9"/>
      <c r="AM765" s="1"/>
      <c r="AN765" s="1"/>
      <c r="AO765" s="1"/>
      <c r="AP765" s="1"/>
      <c r="AQ765" s="1"/>
      <c r="AR765" s="1"/>
      <c r="AS765" s="1"/>
      <c r="AT765" s="1"/>
      <c r="AU765" s="1"/>
      <c r="AV765" s="1"/>
      <c r="AW765" s="1"/>
      <c r="AX765" s="1"/>
      <c r="AY765" s="1"/>
      <c r="AZ765" s="1"/>
      <c r="BA765" s="1"/>
      <c r="BB765" s="1"/>
      <c r="BC765" s="1"/>
    </row>
    <row r="766" spans="1:55" ht="15.75" customHeight="1">
      <c r="A766" s="1"/>
      <c r="B766" s="1"/>
      <c r="C766" s="1"/>
      <c r="D766" s="1"/>
      <c r="E766" s="1"/>
      <c r="F766" s="1"/>
      <c r="G766" s="1"/>
      <c r="H766" s="1"/>
      <c r="I766" s="79"/>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9"/>
      <c r="AM766" s="1"/>
      <c r="AN766" s="1"/>
      <c r="AO766" s="1"/>
      <c r="AP766" s="1"/>
      <c r="AQ766" s="1"/>
      <c r="AR766" s="1"/>
      <c r="AS766" s="1"/>
      <c r="AT766" s="1"/>
      <c r="AU766" s="1"/>
      <c r="AV766" s="1"/>
      <c r="AW766" s="1"/>
      <c r="AX766" s="1"/>
      <c r="AY766" s="1"/>
      <c r="AZ766" s="1"/>
      <c r="BA766" s="1"/>
      <c r="BB766" s="1"/>
      <c r="BC766" s="1"/>
    </row>
    <row r="767" spans="1:55" ht="15.75" customHeight="1">
      <c r="A767" s="1"/>
      <c r="B767" s="1"/>
      <c r="C767" s="1"/>
      <c r="D767" s="1"/>
      <c r="E767" s="1"/>
      <c r="F767" s="1"/>
      <c r="G767" s="1"/>
      <c r="H767" s="1"/>
      <c r="I767" s="79"/>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9"/>
      <c r="AM767" s="1"/>
      <c r="AN767" s="1"/>
      <c r="AO767" s="1"/>
      <c r="AP767" s="1"/>
      <c r="AQ767" s="1"/>
      <c r="AR767" s="1"/>
      <c r="AS767" s="1"/>
      <c r="AT767" s="1"/>
      <c r="AU767" s="1"/>
      <c r="AV767" s="1"/>
      <c r="AW767" s="1"/>
      <c r="AX767" s="1"/>
      <c r="AY767" s="1"/>
      <c r="AZ767" s="1"/>
      <c r="BA767" s="1"/>
      <c r="BB767" s="1"/>
      <c r="BC767" s="1"/>
    </row>
    <row r="768" spans="1:55" ht="15.75" customHeight="1">
      <c r="A768" s="1"/>
      <c r="B768" s="1"/>
      <c r="C768" s="1"/>
      <c r="D768" s="1"/>
      <c r="E768" s="1"/>
      <c r="F768" s="1"/>
      <c r="G768" s="1"/>
      <c r="H768" s="1"/>
      <c r="I768" s="79"/>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9"/>
      <c r="AM768" s="1"/>
      <c r="AN768" s="1"/>
      <c r="AO768" s="1"/>
      <c r="AP768" s="1"/>
      <c r="AQ768" s="1"/>
      <c r="AR768" s="1"/>
      <c r="AS768" s="1"/>
      <c r="AT768" s="1"/>
      <c r="AU768" s="1"/>
      <c r="AV768" s="1"/>
      <c r="AW768" s="1"/>
      <c r="AX768" s="1"/>
      <c r="AY768" s="1"/>
      <c r="AZ768" s="1"/>
      <c r="BA768" s="1"/>
      <c r="BB768" s="1"/>
      <c r="BC768" s="1"/>
    </row>
    <row r="769" spans="1:55" ht="15.75" customHeight="1">
      <c r="A769" s="1"/>
      <c r="B769" s="1"/>
      <c r="C769" s="1"/>
      <c r="D769" s="1"/>
      <c r="E769" s="1"/>
      <c r="F769" s="1"/>
      <c r="G769" s="1"/>
      <c r="H769" s="1"/>
      <c r="I769" s="79"/>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9"/>
      <c r="AM769" s="1"/>
      <c r="AN769" s="1"/>
      <c r="AO769" s="1"/>
      <c r="AP769" s="1"/>
      <c r="AQ769" s="1"/>
      <c r="AR769" s="1"/>
      <c r="AS769" s="1"/>
      <c r="AT769" s="1"/>
      <c r="AU769" s="1"/>
      <c r="AV769" s="1"/>
      <c r="AW769" s="1"/>
      <c r="AX769" s="1"/>
      <c r="AY769" s="1"/>
      <c r="AZ769" s="1"/>
      <c r="BA769" s="1"/>
      <c r="BB769" s="1"/>
      <c r="BC769" s="1"/>
    </row>
    <row r="770" spans="1:55" ht="15.75" customHeight="1">
      <c r="A770" s="1"/>
      <c r="B770" s="1"/>
      <c r="C770" s="1"/>
      <c r="D770" s="1"/>
      <c r="E770" s="1"/>
      <c r="F770" s="1"/>
      <c r="G770" s="1"/>
      <c r="H770" s="1"/>
      <c r="I770" s="79"/>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9"/>
      <c r="AM770" s="1"/>
      <c r="AN770" s="1"/>
      <c r="AO770" s="1"/>
      <c r="AP770" s="1"/>
      <c r="AQ770" s="1"/>
      <c r="AR770" s="1"/>
      <c r="AS770" s="1"/>
      <c r="AT770" s="1"/>
      <c r="AU770" s="1"/>
      <c r="AV770" s="1"/>
      <c r="AW770" s="1"/>
      <c r="AX770" s="1"/>
      <c r="AY770" s="1"/>
      <c r="AZ770" s="1"/>
      <c r="BA770" s="1"/>
      <c r="BB770" s="1"/>
      <c r="BC770" s="1"/>
    </row>
    <row r="771" spans="1:55" ht="15.75" customHeight="1">
      <c r="A771" s="1"/>
      <c r="B771" s="1"/>
      <c r="C771" s="1"/>
      <c r="D771" s="1"/>
      <c r="E771" s="1"/>
      <c r="F771" s="1"/>
      <c r="G771" s="1"/>
      <c r="H771" s="1"/>
      <c r="I771" s="79"/>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9"/>
      <c r="AM771" s="1"/>
      <c r="AN771" s="1"/>
      <c r="AO771" s="1"/>
      <c r="AP771" s="1"/>
      <c r="AQ771" s="1"/>
      <c r="AR771" s="1"/>
      <c r="AS771" s="1"/>
      <c r="AT771" s="1"/>
      <c r="AU771" s="1"/>
      <c r="AV771" s="1"/>
      <c r="AW771" s="1"/>
      <c r="AX771" s="1"/>
      <c r="AY771" s="1"/>
      <c r="AZ771" s="1"/>
      <c r="BA771" s="1"/>
      <c r="BB771" s="1"/>
      <c r="BC771" s="1"/>
    </row>
    <row r="772" spans="1:55" ht="15.75" customHeight="1">
      <c r="A772" s="1"/>
      <c r="B772" s="1"/>
      <c r="C772" s="1"/>
      <c r="D772" s="1"/>
      <c r="E772" s="1"/>
      <c r="F772" s="1"/>
      <c r="G772" s="1"/>
      <c r="H772" s="1"/>
      <c r="I772" s="79"/>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9"/>
      <c r="AM772" s="1"/>
      <c r="AN772" s="1"/>
      <c r="AO772" s="1"/>
      <c r="AP772" s="1"/>
      <c r="AQ772" s="1"/>
      <c r="AR772" s="1"/>
      <c r="AS772" s="1"/>
      <c r="AT772" s="1"/>
      <c r="AU772" s="1"/>
      <c r="AV772" s="1"/>
      <c r="AW772" s="1"/>
      <c r="AX772" s="1"/>
      <c r="AY772" s="1"/>
      <c r="AZ772" s="1"/>
      <c r="BA772" s="1"/>
      <c r="BB772" s="1"/>
      <c r="BC772" s="1"/>
    </row>
    <row r="773" spans="1:55" ht="15.75" customHeight="1">
      <c r="A773" s="1"/>
      <c r="B773" s="1"/>
      <c r="C773" s="1"/>
      <c r="D773" s="1"/>
      <c r="E773" s="1"/>
      <c r="F773" s="1"/>
      <c r="G773" s="1"/>
      <c r="H773" s="1"/>
      <c r="I773" s="79"/>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9"/>
      <c r="AM773" s="1"/>
      <c r="AN773" s="1"/>
      <c r="AO773" s="1"/>
      <c r="AP773" s="1"/>
      <c r="AQ773" s="1"/>
      <c r="AR773" s="1"/>
      <c r="AS773" s="1"/>
      <c r="AT773" s="1"/>
      <c r="AU773" s="1"/>
      <c r="AV773" s="1"/>
      <c r="AW773" s="1"/>
      <c r="AX773" s="1"/>
      <c r="AY773" s="1"/>
      <c r="AZ773" s="1"/>
      <c r="BA773" s="1"/>
      <c r="BB773" s="1"/>
      <c r="BC773" s="1"/>
    </row>
    <row r="774" spans="1:55" ht="15.75" customHeight="1">
      <c r="A774" s="1"/>
      <c r="B774" s="1"/>
      <c r="C774" s="1"/>
      <c r="D774" s="1"/>
      <c r="E774" s="1"/>
      <c r="F774" s="1"/>
      <c r="G774" s="1"/>
      <c r="H774" s="1"/>
      <c r="I774" s="79"/>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9"/>
      <c r="AM774" s="1"/>
      <c r="AN774" s="1"/>
      <c r="AO774" s="1"/>
      <c r="AP774" s="1"/>
      <c r="AQ774" s="1"/>
      <c r="AR774" s="1"/>
      <c r="AS774" s="1"/>
      <c r="AT774" s="1"/>
      <c r="AU774" s="1"/>
      <c r="AV774" s="1"/>
      <c r="AW774" s="1"/>
      <c r="AX774" s="1"/>
      <c r="AY774" s="1"/>
      <c r="AZ774" s="1"/>
      <c r="BA774" s="1"/>
      <c r="BB774" s="1"/>
      <c r="BC774" s="1"/>
    </row>
    <row r="775" spans="1:55" ht="15.75" customHeight="1">
      <c r="A775" s="1"/>
      <c r="B775" s="1"/>
      <c r="C775" s="1"/>
      <c r="D775" s="1"/>
      <c r="E775" s="1"/>
      <c r="F775" s="1"/>
      <c r="G775" s="1"/>
      <c r="H775" s="1"/>
      <c r="I775" s="79"/>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9"/>
      <c r="AM775" s="1"/>
      <c r="AN775" s="1"/>
      <c r="AO775" s="1"/>
      <c r="AP775" s="1"/>
      <c r="AQ775" s="1"/>
      <c r="AR775" s="1"/>
      <c r="AS775" s="1"/>
      <c r="AT775" s="1"/>
      <c r="AU775" s="1"/>
      <c r="AV775" s="1"/>
      <c r="AW775" s="1"/>
      <c r="AX775" s="1"/>
      <c r="AY775" s="1"/>
      <c r="AZ775" s="1"/>
      <c r="BA775" s="1"/>
      <c r="BB775" s="1"/>
      <c r="BC775" s="1"/>
    </row>
    <row r="776" spans="1:55" ht="15.75" customHeight="1">
      <c r="A776" s="1"/>
      <c r="B776" s="1"/>
      <c r="C776" s="1"/>
      <c r="D776" s="1"/>
      <c r="E776" s="1"/>
      <c r="F776" s="1"/>
      <c r="G776" s="1"/>
      <c r="H776" s="1"/>
      <c r="I776" s="79"/>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9"/>
      <c r="AM776" s="1"/>
      <c r="AN776" s="1"/>
      <c r="AO776" s="1"/>
      <c r="AP776" s="1"/>
      <c r="AQ776" s="1"/>
      <c r="AR776" s="1"/>
      <c r="AS776" s="1"/>
      <c r="AT776" s="1"/>
      <c r="AU776" s="1"/>
      <c r="AV776" s="1"/>
      <c r="AW776" s="1"/>
      <c r="AX776" s="1"/>
      <c r="AY776" s="1"/>
      <c r="AZ776" s="1"/>
      <c r="BA776" s="1"/>
      <c r="BB776" s="1"/>
      <c r="BC776" s="1"/>
    </row>
    <row r="777" spans="1:55" ht="15.75" customHeight="1">
      <c r="A777" s="1"/>
      <c r="B777" s="1"/>
      <c r="C777" s="1"/>
      <c r="D777" s="1"/>
      <c r="E777" s="1"/>
      <c r="F777" s="1"/>
      <c r="G777" s="1"/>
      <c r="H777" s="1"/>
      <c r="I777" s="79"/>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9"/>
      <c r="AM777" s="1"/>
      <c r="AN777" s="1"/>
      <c r="AO777" s="1"/>
      <c r="AP777" s="1"/>
      <c r="AQ777" s="1"/>
      <c r="AR777" s="1"/>
      <c r="AS777" s="1"/>
      <c r="AT777" s="1"/>
      <c r="AU777" s="1"/>
      <c r="AV777" s="1"/>
      <c r="AW777" s="1"/>
      <c r="AX777" s="1"/>
      <c r="AY777" s="1"/>
      <c r="AZ777" s="1"/>
      <c r="BA777" s="1"/>
      <c r="BB777" s="1"/>
      <c r="BC777" s="1"/>
    </row>
    <row r="778" spans="1:55" ht="15.75" customHeight="1">
      <c r="A778" s="1"/>
      <c r="B778" s="1"/>
      <c r="C778" s="1"/>
      <c r="D778" s="1"/>
      <c r="E778" s="1"/>
      <c r="F778" s="1"/>
      <c r="G778" s="1"/>
      <c r="H778" s="1"/>
      <c r="I778" s="79"/>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9"/>
      <c r="AM778" s="1"/>
      <c r="AN778" s="1"/>
      <c r="AO778" s="1"/>
      <c r="AP778" s="1"/>
      <c r="AQ778" s="1"/>
      <c r="AR778" s="1"/>
      <c r="AS778" s="1"/>
      <c r="AT778" s="1"/>
      <c r="AU778" s="1"/>
      <c r="AV778" s="1"/>
      <c r="AW778" s="1"/>
      <c r="AX778" s="1"/>
      <c r="AY778" s="1"/>
      <c r="AZ778" s="1"/>
      <c r="BA778" s="1"/>
      <c r="BB778" s="1"/>
      <c r="BC778" s="1"/>
    </row>
    <row r="779" spans="1:55" ht="15.75" customHeight="1">
      <c r="A779" s="1"/>
      <c r="B779" s="1"/>
      <c r="C779" s="1"/>
      <c r="D779" s="1"/>
      <c r="E779" s="1"/>
      <c r="F779" s="1"/>
      <c r="G779" s="1"/>
      <c r="H779" s="1"/>
      <c r="I779" s="79"/>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9"/>
      <c r="AM779" s="1"/>
      <c r="AN779" s="1"/>
      <c r="AO779" s="1"/>
      <c r="AP779" s="1"/>
      <c r="AQ779" s="1"/>
      <c r="AR779" s="1"/>
      <c r="AS779" s="1"/>
      <c r="AT779" s="1"/>
      <c r="AU779" s="1"/>
      <c r="AV779" s="1"/>
      <c r="AW779" s="1"/>
      <c r="AX779" s="1"/>
      <c r="AY779" s="1"/>
      <c r="AZ779" s="1"/>
      <c r="BA779" s="1"/>
      <c r="BB779" s="1"/>
      <c r="BC779" s="1"/>
    </row>
    <row r="780" spans="1:55" ht="15.75" customHeight="1">
      <c r="A780" s="1"/>
      <c r="B780" s="1"/>
      <c r="C780" s="1"/>
      <c r="D780" s="1"/>
      <c r="E780" s="1"/>
      <c r="F780" s="1"/>
      <c r="G780" s="1"/>
      <c r="H780" s="1"/>
      <c r="I780" s="79"/>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9"/>
      <c r="AM780" s="1"/>
      <c r="AN780" s="1"/>
      <c r="AO780" s="1"/>
      <c r="AP780" s="1"/>
      <c r="AQ780" s="1"/>
      <c r="AR780" s="1"/>
      <c r="AS780" s="1"/>
      <c r="AT780" s="1"/>
      <c r="AU780" s="1"/>
      <c r="AV780" s="1"/>
      <c r="AW780" s="1"/>
      <c r="AX780" s="1"/>
      <c r="AY780" s="1"/>
      <c r="AZ780" s="1"/>
      <c r="BA780" s="1"/>
      <c r="BB780" s="1"/>
      <c r="BC780" s="1"/>
    </row>
    <row r="781" spans="1:55" ht="15.75" customHeight="1">
      <c r="A781" s="1"/>
      <c r="B781" s="1"/>
      <c r="C781" s="1"/>
      <c r="D781" s="1"/>
      <c r="E781" s="1"/>
      <c r="F781" s="1"/>
      <c r="G781" s="1"/>
      <c r="H781" s="1"/>
      <c r="I781" s="79"/>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9"/>
      <c r="AM781" s="1"/>
      <c r="AN781" s="1"/>
      <c r="AO781" s="1"/>
      <c r="AP781" s="1"/>
      <c r="AQ781" s="1"/>
      <c r="AR781" s="1"/>
      <c r="AS781" s="1"/>
      <c r="AT781" s="1"/>
      <c r="AU781" s="1"/>
      <c r="AV781" s="1"/>
      <c r="AW781" s="1"/>
      <c r="AX781" s="1"/>
      <c r="AY781" s="1"/>
      <c r="AZ781" s="1"/>
      <c r="BA781" s="1"/>
      <c r="BB781" s="1"/>
      <c r="BC781" s="1"/>
    </row>
    <row r="782" spans="1:55" ht="15.75" customHeight="1">
      <c r="A782" s="1"/>
      <c r="B782" s="1"/>
      <c r="C782" s="1"/>
      <c r="D782" s="1"/>
      <c r="E782" s="1"/>
      <c r="F782" s="1"/>
      <c r="G782" s="1"/>
      <c r="H782" s="1"/>
      <c r="I782" s="79"/>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9"/>
      <c r="AM782" s="1"/>
      <c r="AN782" s="1"/>
      <c r="AO782" s="1"/>
      <c r="AP782" s="1"/>
      <c r="AQ782" s="1"/>
      <c r="AR782" s="1"/>
      <c r="AS782" s="1"/>
      <c r="AT782" s="1"/>
      <c r="AU782" s="1"/>
      <c r="AV782" s="1"/>
      <c r="AW782" s="1"/>
      <c r="AX782" s="1"/>
      <c r="AY782" s="1"/>
      <c r="AZ782" s="1"/>
      <c r="BA782" s="1"/>
      <c r="BB782" s="1"/>
      <c r="BC782" s="1"/>
    </row>
    <row r="783" spans="1:55" ht="15.75" customHeight="1">
      <c r="A783" s="1"/>
      <c r="B783" s="1"/>
      <c r="C783" s="1"/>
      <c r="D783" s="1"/>
      <c r="E783" s="1"/>
      <c r="F783" s="1"/>
      <c r="G783" s="1"/>
      <c r="H783" s="1"/>
      <c r="I783" s="79"/>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9"/>
      <c r="AM783" s="1"/>
      <c r="AN783" s="1"/>
      <c r="AO783" s="1"/>
      <c r="AP783" s="1"/>
      <c r="AQ783" s="1"/>
      <c r="AR783" s="1"/>
      <c r="AS783" s="1"/>
      <c r="AT783" s="1"/>
      <c r="AU783" s="1"/>
      <c r="AV783" s="1"/>
      <c r="AW783" s="1"/>
      <c r="AX783" s="1"/>
      <c r="AY783" s="1"/>
      <c r="AZ783" s="1"/>
      <c r="BA783" s="1"/>
      <c r="BB783" s="1"/>
      <c r="BC783" s="1"/>
    </row>
    <row r="784" spans="1:55" ht="15.75" customHeight="1">
      <c r="A784" s="1"/>
      <c r="B784" s="1"/>
      <c r="C784" s="1"/>
      <c r="D784" s="1"/>
      <c r="E784" s="1"/>
      <c r="F784" s="1"/>
      <c r="G784" s="1"/>
      <c r="H784" s="1"/>
      <c r="I784" s="79"/>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9"/>
      <c r="AM784" s="1"/>
      <c r="AN784" s="1"/>
      <c r="AO784" s="1"/>
      <c r="AP784" s="1"/>
      <c r="AQ784" s="1"/>
      <c r="AR784" s="1"/>
      <c r="AS784" s="1"/>
      <c r="AT784" s="1"/>
      <c r="AU784" s="1"/>
      <c r="AV784" s="1"/>
      <c r="AW784" s="1"/>
      <c r="AX784" s="1"/>
      <c r="AY784" s="1"/>
      <c r="AZ784" s="1"/>
      <c r="BA784" s="1"/>
      <c r="BB784" s="1"/>
      <c r="BC784" s="1"/>
    </row>
    <row r="785" spans="1:55" ht="15.75" customHeight="1">
      <c r="A785" s="1"/>
      <c r="B785" s="1"/>
      <c r="C785" s="1"/>
      <c r="D785" s="1"/>
      <c r="E785" s="1"/>
      <c r="F785" s="1"/>
      <c r="G785" s="1"/>
      <c r="H785" s="1"/>
      <c r="I785" s="79"/>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9"/>
      <c r="AM785" s="1"/>
      <c r="AN785" s="1"/>
      <c r="AO785" s="1"/>
      <c r="AP785" s="1"/>
      <c r="AQ785" s="1"/>
      <c r="AR785" s="1"/>
      <c r="AS785" s="1"/>
      <c r="AT785" s="1"/>
      <c r="AU785" s="1"/>
      <c r="AV785" s="1"/>
      <c r="AW785" s="1"/>
      <c r="AX785" s="1"/>
      <c r="AY785" s="1"/>
      <c r="AZ785" s="1"/>
      <c r="BA785" s="1"/>
      <c r="BB785" s="1"/>
      <c r="BC785" s="1"/>
    </row>
    <row r="786" spans="1:55" ht="15.75" customHeight="1">
      <c r="A786" s="1"/>
      <c r="B786" s="1"/>
      <c r="C786" s="1"/>
      <c r="D786" s="1"/>
      <c r="E786" s="1"/>
      <c r="F786" s="1"/>
      <c r="G786" s="1"/>
      <c r="H786" s="1"/>
      <c r="I786" s="79"/>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9"/>
      <c r="AM786" s="1"/>
      <c r="AN786" s="1"/>
      <c r="AO786" s="1"/>
      <c r="AP786" s="1"/>
      <c r="AQ786" s="1"/>
      <c r="AR786" s="1"/>
      <c r="AS786" s="1"/>
      <c r="AT786" s="1"/>
      <c r="AU786" s="1"/>
      <c r="AV786" s="1"/>
      <c r="AW786" s="1"/>
      <c r="AX786" s="1"/>
      <c r="AY786" s="1"/>
      <c r="AZ786" s="1"/>
      <c r="BA786" s="1"/>
      <c r="BB786" s="1"/>
      <c r="BC786" s="1"/>
    </row>
    <row r="787" spans="1:55" ht="15.75" customHeight="1">
      <c r="A787" s="1"/>
      <c r="B787" s="1"/>
      <c r="C787" s="1"/>
      <c r="D787" s="1"/>
      <c r="E787" s="1"/>
      <c r="F787" s="1"/>
      <c r="G787" s="1"/>
      <c r="H787" s="1"/>
      <c r="I787" s="79"/>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9"/>
      <c r="AM787" s="1"/>
      <c r="AN787" s="1"/>
      <c r="AO787" s="1"/>
      <c r="AP787" s="1"/>
      <c r="AQ787" s="1"/>
      <c r="AR787" s="1"/>
      <c r="AS787" s="1"/>
      <c r="AT787" s="1"/>
      <c r="AU787" s="1"/>
      <c r="AV787" s="1"/>
      <c r="AW787" s="1"/>
      <c r="AX787" s="1"/>
      <c r="AY787" s="1"/>
      <c r="AZ787" s="1"/>
      <c r="BA787" s="1"/>
      <c r="BB787" s="1"/>
      <c r="BC787" s="1"/>
    </row>
    <row r="788" spans="1:55" ht="15.75" customHeight="1">
      <c r="A788" s="1"/>
      <c r="B788" s="1"/>
      <c r="C788" s="1"/>
      <c r="D788" s="1"/>
      <c r="E788" s="1"/>
      <c r="F788" s="1"/>
      <c r="G788" s="1"/>
      <c r="H788" s="1"/>
      <c r="I788" s="79"/>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9"/>
      <c r="AM788" s="1"/>
      <c r="AN788" s="1"/>
      <c r="AO788" s="1"/>
      <c r="AP788" s="1"/>
      <c r="AQ788" s="1"/>
      <c r="AR788" s="1"/>
      <c r="AS788" s="1"/>
      <c r="AT788" s="1"/>
      <c r="AU788" s="1"/>
      <c r="AV788" s="1"/>
      <c r="AW788" s="1"/>
      <c r="AX788" s="1"/>
      <c r="AY788" s="1"/>
      <c r="AZ788" s="1"/>
      <c r="BA788" s="1"/>
      <c r="BB788" s="1"/>
      <c r="BC788" s="1"/>
    </row>
    <row r="789" spans="1:55" ht="15.75" customHeight="1">
      <c r="A789" s="1"/>
      <c r="B789" s="1"/>
      <c r="C789" s="1"/>
      <c r="D789" s="1"/>
      <c r="E789" s="1"/>
      <c r="F789" s="1"/>
      <c r="G789" s="1"/>
      <c r="H789" s="1"/>
      <c r="I789" s="79"/>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9"/>
      <c r="AM789" s="1"/>
      <c r="AN789" s="1"/>
      <c r="AO789" s="1"/>
      <c r="AP789" s="1"/>
      <c r="AQ789" s="1"/>
      <c r="AR789" s="1"/>
      <c r="AS789" s="1"/>
      <c r="AT789" s="1"/>
      <c r="AU789" s="1"/>
      <c r="AV789" s="1"/>
      <c r="AW789" s="1"/>
      <c r="AX789" s="1"/>
      <c r="AY789" s="1"/>
      <c r="AZ789" s="1"/>
      <c r="BA789" s="1"/>
      <c r="BB789" s="1"/>
      <c r="BC789" s="1"/>
    </row>
    <row r="790" spans="1:55" ht="15.75" customHeight="1">
      <c r="A790" s="1"/>
      <c r="B790" s="1"/>
      <c r="C790" s="1"/>
      <c r="D790" s="1"/>
      <c r="E790" s="1"/>
      <c r="F790" s="1"/>
      <c r="G790" s="1"/>
      <c r="H790" s="1"/>
      <c r="I790" s="79"/>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9"/>
      <c r="AM790" s="1"/>
      <c r="AN790" s="1"/>
      <c r="AO790" s="1"/>
      <c r="AP790" s="1"/>
      <c r="AQ790" s="1"/>
      <c r="AR790" s="1"/>
      <c r="AS790" s="1"/>
      <c r="AT790" s="1"/>
      <c r="AU790" s="1"/>
      <c r="AV790" s="1"/>
      <c r="AW790" s="1"/>
      <c r="AX790" s="1"/>
      <c r="AY790" s="1"/>
      <c r="AZ790" s="1"/>
      <c r="BA790" s="1"/>
      <c r="BB790" s="1"/>
      <c r="BC790" s="1"/>
    </row>
    <row r="791" spans="1:55" ht="15.75" customHeight="1">
      <c r="A791" s="1"/>
      <c r="B791" s="1"/>
      <c r="C791" s="1"/>
      <c r="D791" s="1"/>
      <c r="E791" s="1"/>
      <c r="F791" s="1"/>
      <c r="G791" s="1"/>
      <c r="H791" s="1"/>
      <c r="I791" s="79"/>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9"/>
      <c r="AM791" s="1"/>
      <c r="AN791" s="1"/>
      <c r="AO791" s="1"/>
      <c r="AP791" s="1"/>
      <c r="AQ791" s="1"/>
      <c r="AR791" s="1"/>
      <c r="AS791" s="1"/>
      <c r="AT791" s="1"/>
      <c r="AU791" s="1"/>
      <c r="AV791" s="1"/>
      <c r="AW791" s="1"/>
      <c r="AX791" s="1"/>
      <c r="AY791" s="1"/>
      <c r="AZ791" s="1"/>
      <c r="BA791" s="1"/>
      <c r="BB791" s="1"/>
      <c r="BC791" s="1"/>
    </row>
    <row r="792" spans="1:55" ht="15.75" customHeight="1">
      <c r="A792" s="1"/>
      <c r="B792" s="1"/>
      <c r="C792" s="1"/>
      <c r="D792" s="1"/>
      <c r="E792" s="1"/>
      <c r="F792" s="1"/>
      <c r="G792" s="1"/>
      <c r="H792" s="1"/>
      <c r="I792" s="79"/>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9"/>
      <c r="AM792" s="1"/>
      <c r="AN792" s="1"/>
      <c r="AO792" s="1"/>
      <c r="AP792" s="1"/>
      <c r="AQ792" s="1"/>
      <c r="AR792" s="1"/>
      <c r="AS792" s="1"/>
      <c r="AT792" s="1"/>
      <c r="AU792" s="1"/>
      <c r="AV792" s="1"/>
      <c r="AW792" s="1"/>
      <c r="AX792" s="1"/>
      <c r="AY792" s="1"/>
      <c r="AZ792" s="1"/>
      <c r="BA792" s="1"/>
      <c r="BB792" s="1"/>
      <c r="BC792" s="1"/>
    </row>
    <row r="793" spans="1:55" ht="15.75" customHeight="1">
      <c r="A793" s="1"/>
      <c r="B793" s="1"/>
      <c r="C793" s="1"/>
      <c r="D793" s="1"/>
      <c r="E793" s="1"/>
      <c r="F793" s="1"/>
      <c r="G793" s="1"/>
      <c r="H793" s="1"/>
      <c r="I793" s="79"/>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9"/>
      <c r="AM793" s="1"/>
      <c r="AN793" s="1"/>
      <c r="AO793" s="1"/>
      <c r="AP793" s="1"/>
      <c r="AQ793" s="1"/>
      <c r="AR793" s="1"/>
      <c r="AS793" s="1"/>
      <c r="AT793" s="1"/>
      <c r="AU793" s="1"/>
      <c r="AV793" s="1"/>
      <c r="AW793" s="1"/>
      <c r="AX793" s="1"/>
      <c r="AY793" s="1"/>
      <c r="AZ793" s="1"/>
      <c r="BA793" s="1"/>
      <c r="BB793" s="1"/>
      <c r="BC793" s="1"/>
    </row>
    <row r="794" spans="1:55" ht="15.75" customHeight="1">
      <c r="A794" s="1"/>
      <c r="B794" s="1"/>
      <c r="C794" s="1"/>
      <c r="D794" s="1"/>
      <c r="E794" s="1"/>
      <c r="F794" s="1"/>
      <c r="G794" s="1"/>
      <c r="H794" s="1"/>
      <c r="I794" s="79"/>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9"/>
      <c r="AM794" s="1"/>
      <c r="AN794" s="1"/>
      <c r="AO794" s="1"/>
      <c r="AP794" s="1"/>
      <c r="AQ794" s="1"/>
      <c r="AR794" s="1"/>
      <c r="AS794" s="1"/>
      <c r="AT794" s="1"/>
      <c r="AU794" s="1"/>
      <c r="AV794" s="1"/>
      <c r="AW794" s="1"/>
      <c r="AX794" s="1"/>
      <c r="AY794" s="1"/>
      <c r="AZ794" s="1"/>
      <c r="BA794" s="1"/>
      <c r="BB794" s="1"/>
      <c r="BC794" s="1"/>
    </row>
    <row r="795" spans="1:55" ht="15.75" customHeight="1">
      <c r="A795" s="1"/>
      <c r="B795" s="1"/>
      <c r="C795" s="1"/>
      <c r="D795" s="1"/>
      <c r="E795" s="1"/>
      <c r="F795" s="1"/>
      <c r="G795" s="1"/>
      <c r="H795" s="1"/>
      <c r="I795" s="79"/>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9"/>
      <c r="AM795" s="1"/>
      <c r="AN795" s="1"/>
      <c r="AO795" s="1"/>
      <c r="AP795" s="1"/>
      <c r="AQ795" s="1"/>
      <c r="AR795" s="1"/>
      <c r="AS795" s="1"/>
      <c r="AT795" s="1"/>
      <c r="AU795" s="1"/>
      <c r="AV795" s="1"/>
      <c r="AW795" s="1"/>
      <c r="AX795" s="1"/>
      <c r="AY795" s="1"/>
      <c r="AZ795" s="1"/>
      <c r="BA795" s="1"/>
      <c r="BB795" s="1"/>
      <c r="BC795" s="1"/>
    </row>
    <row r="796" spans="1:55" ht="15.75" customHeight="1">
      <c r="A796" s="1"/>
      <c r="B796" s="1"/>
      <c r="C796" s="1"/>
      <c r="D796" s="1"/>
      <c r="E796" s="1"/>
      <c r="F796" s="1"/>
      <c r="G796" s="1"/>
      <c r="H796" s="1"/>
      <c r="I796" s="79"/>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9"/>
      <c r="AM796" s="1"/>
      <c r="AN796" s="1"/>
      <c r="AO796" s="1"/>
      <c r="AP796" s="1"/>
      <c r="AQ796" s="1"/>
      <c r="AR796" s="1"/>
      <c r="AS796" s="1"/>
      <c r="AT796" s="1"/>
      <c r="AU796" s="1"/>
      <c r="AV796" s="1"/>
      <c r="AW796" s="1"/>
      <c r="AX796" s="1"/>
      <c r="AY796" s="1"/>
      <c r="AZ796" s="1"/>
      <c r="BA796" s="1"/>
      <c r="BB796" s="1"/>
      <c r="BC796" s="1"/>
    </row>
    <row r="797" spans="1:55" ht="15.75" customHeight="1">
      <c r="A797" s="1"/>
      <c r="B797" s="1"/>
      <c r="C797" s="1"/>
      <c r="D797" s="1"/>
      <c r="E797" s="1"/>
      <c r="F797" s="1"/>
      <c r="G797" s="1"/>
      <c r="H797" s="1"/>
      <c r="I797" s="79"/>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9"/>
      <c r="AM797" s="1"/>
      <c r="AN797" s="1"/>
      <c r="AO797" s="1"/>
      <c r="AP797" s="1"/>
      <c r="AQ797" s="1"/>
      <c r="AR797" s="1"/>
      <c r="AS797" s="1"/>
      <c r="AT797" s="1"/>
      <c r="AU797" s="1"/>
      <c r="AV797" s="1"/>
      <c r="AW797" s="1"/>
      <c r="AX797" s="1"/>
      <c r="AY797" s="1"/>
      <c r="AZ797" s="1"/>
      <c r="BA797" s="1"/>
      <c r="BB797" s="1"/>
      <c r="BC797" s="1"/>
    </row>
    <row r="798" spans="1:55" ht="15.75" customHeight="1">
      <c r="A798" s="1"/>
      <c r="B798" s="1"/>
      <c r="C798" s="1"/>
      <c r="D798" s="1"/>
      <c r="E798" s="1"/>
      <c r="F798" s="1"/>
      <c r="G798" s="1"/>
      <c r="H798" s="1"/>
      <c r="I798" s="79"/>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9"/>
      <c r="AM798" s="1"/>
      <c r="AN798" s="1"/>
      <c r="AO798" s="1"/>
      <c r="AP798" s="1"/>
      <c r="AQ798" s="1"/>
      <c r="AR798" s="1"/>
      <c r="AS798" s="1"/>
      <c r="AT798" s="1"/>
      <c r="AU798" s="1"/>
      <c r="AV798" s="1"/>
      <c r="AW798" s="1"/>
      <c r="AX798" s="1"/>
      <c r="AY798" s="1"/>
      <c r="AZ798" s="1"/>
      <c r="BA798" s="1"/>
      <c r="BB798" s="1"/>
      <c r="BC798" s="1"/>
    </row>
    <row r="799" spans="1:55" ht="15.75" customHeight="1">
      <c r="A799" s="1"/>
      <c r="B799" s="1"/>
      <c r="C799" s="1"/>
      <c r="D799" s="1"/>
      <c r="E799" s="1"/>
      <c r="F799" s="1"/>
      <c r="G799" s="1"/>
      <c r="H799" s="1"/>
      <c r="I799" s="79"/>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9"/>
      <c r="AM799" s="1"/>
      <c r="AN799" s="1"/>
      <c r="AO799" s="1"/>
      <c r="AP799" s="1"/>
      <c r="AQ799" s="1"/>
      <c r="AR799" s="1"/>
      <c r="AS799" s="1"/>
      <c r="AT799" s="1"/>
      <c r="AU799" s="1"/>
      <c r="AV799" s="1"/>
      <c r="AW799" s="1"/>
      <c r="AX799" s="1"/>
      <c r="AY799" s="1"/>
      <c r="AZ799" s="1"/>
      <c r="BA799" s="1"/>
      <c r="BB799" s="1"/>
      <c r="BC799" s="1"/>
    </row>
    <row r="800" spans="1:55" ht="15.75" customHeight="1">
      <c r="A800" s="1"/>
      <c r="B800" s="1"/>
      <c r="C800" s="1"/>
      <c r="D800" s="1"/>
      <c r="E800" s="1"/>
      <c r="F800" s="1"/>
      <c r="G800" s="1"/>
      <c r="H800" s="1"/>
      <c r="I800" s="79"/>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9"/>
      <c r="AM800" s="1"/>
      <c r="AN800" s="1"/>
      <c r="AO800" s="1"/>
      <c r="AP800" s="1"/>
      <c r="AQ800" s="1"/>
      <c r="AR800" s="1"/>
      <c r="AS800" s="1"/>
      <c r="AT800" s="1"/>
      <c r="AU800" s="1"/>
      <c r="AV800" s="1"/>
      <c r="AW800" s="1"/>
      <c r="AX800" s="1"/>
      <c r="AY800" s="1"/>
      <c r="AZ800" s="1"/>
      <c r="BA800" s="1"/>
      <c r="BB800" s="1"/>
      <c r="BC800" s="1"/>
    </row>
    <row r="801" spans="1:55" ht="15.75" customHeight="1">
      <c r="A801" s="1"/>
      <c r="B801" s="1"/>
      <c r="C801" s="1"/>
      <c r="D801" s="1"/>
      <c r="E801" s="1"/>
      <c r="F801" s="1"/>
      <c r="G801" s="1"/>
      <c r="H801" s="1"/>
      <c r="I801" s="79"/>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9"/>
      <c r="AM801" s="1"/>
      <c r="AN801" s="1"/>
      <c r="AO801" s="1"/>
      <c r="AP801" s="1"/>
      <c r="AQ801" s="1"/>
      <c r="AR801" s="1"/>
      <c r="AS801" s="1"/>
      <c r="AT801" s="1"/>
      <c r="AU801" s="1"/>
      <c r="AV801" s="1"/>
      <c r="AW801" s="1"/>
      <c r="AX801" s="1"/>
      <c r="AY801" s="1"/>
      <c r="AZ801" s="1"/>
      <c r="BA801" s="1"/>
      <c r="BB801" s="1"/>
      <c r="BC801" s="1"/>
    </row>
    <row r="802" spans="1:55" ht="15.75" customHeight="1">
      <c r="A802" s="1"/>
      <c r="B802" s="1"/>
      <c r="C802" s="1"/>
      <c r="D802" s="1"/>
      <c r="E802" s="1"/>
      <c r="F802" s="1"/>
      <c r="G802" s="1"/>
      <c r="H802" s="1"/>
      <c r="I802" s="79"/>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9"/>
      <c r="AM802" s="1"/>
      <c r="AN802" s="1"/>
      <c r="AO802" s="1"/>
      <c r="AP802" s="1"/>
      <c r="AQ802" s="1"/>
      <c r="AR802" s="1"/>
      <c r="AS802" s="1"/>
      <c r="AT802" s="1"/>
      <c r="AU802" s="1"/>
      <c r="AV802" s="1"/>
      <c r="AW802" s="1"/>
      <c r="AX802" s="1"/>
      <c r="AY802" s="1"/>
      <c r="AZ802" s="1"/>
      <c r="BA802" s="1"/>
      <c r="BB802" s="1"/>
      <c r="BC802" s="1"/>
    </row>
    <row r="803" spans="1:55" ht="15.75" customHeight="1">
      <c r="A803" s="1"/>
      <c r="B803" s="1"/>
      <c r="C803" s="1"/>
      <c r="D803" s="1"/>
      <c r="E803" s="1"/>
      <c r="F803" s="1"/>
      <c r="G803" s="1"/>
      <c r="H803" s="1"/>
      <c r="I803" s="79"/>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9"/>
      <c r="AM803" s="1"/>
      <c r="AN803" s="1"/>
      <c r="AO803" s="1"/>
      <c r="AP803" s="1"/>
      <c r="AQ803" s="1"/>
      <c r="AR803" s="1"/>
      <c r="AS803" s="1"/>
      <c r="AT803" s="1"/>
      <c r="AU803" s="1"/>
      <c r="AV803" s="1"/>
      <c r="AW803" s="1"/>
      <c r="AX803" s="1"/>
      <c r="AY803" s="1"/>
      <c r="AZ803" s="1"/>
      <c r="BA803" s="1"/>
      <c r="BB803" s="1"/>
      <c r="BC803" s="1"/>
    </row>
    <row r="804" spans="1:55" ht="15.75" customHeight="1">
      <c r="A804" s="1"/>
      <c r="B804" s="1"/>
      <c r="C804" s="1"/>
      <c r="D804" s="1"/>
      <c r="E804" s="1"/>
      <c r="F804" s="1"/>
      <c r="G804" s="1"/>
      <c r="H804" s="1"/>
      <c r="I804" s="79"/>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9"/>
      <c r="AM804" s="1"/>
      <c r="AN804" s="1"/>
      <c r="AO804" s="1"/>
      <c r="AP804" s="1"/>
      <c r="AQ804" s="1"/>
      <c r="AR804" s="1"/>
      <c r="AS804" s="1"/>
      <c r="AT804" s="1"/>
      <c r="AU804" s="1"/>
      <c r="AV804" s="1"/>
      <c r="AW804" s="1"/>
      <c r="AX804" s="1"/>
      <c r="AY804" s="1"/>
      <c r="AZ804" s="1"/>
      <c r="BA804" s="1"/>
      <c r="BB804" s="1"/>
      <c r="BC804" s="1"/>
    </row>
    <row r="805" spans="1:55" ht="15.75" customHeight="1">
      <c r="A805" s="1"/>
      <c r="B805" s="1"/>
      <c r="C805" s="1"/>
      <c r="D805" s="1"/>
      <c r="E805" s="1"/>
      <c r="F805" s="1"/>
      <c r="G805" s="1"/>
      <c r="H805" s="1"/>
      <c r="I805" s="79"/>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9"/>
      <c r="AM805" s="1"/>
      <c r="AN805" s="1"/>
      <c r="AO805" s="1"/>
      <c r="AP805" s="1"/>
      <c r="AQ805" s="1"/>
      <c r="AR805" s="1"/>
      <c r="AS805" s="1"/>
      <c r="AT805" s="1"/>
      <c r="AU805" s="1"/>
      <c r="AV805" s="1"/>
      <c r="AW805" s="1"/>
      <c r="AX805" s="1"/>
      <c r="AY805" s="1"/>
      <c r="AZ805" s="1"/>
      <c r="BA805" s="1"/>
      <c r="BB805" s="1"/>
      <c r="BC805" s="1"/>
    </row>
    <row r="806" spans="1:55" ht="15.75" customHeight="1">
      <c r="A806" s="1"/>
      <c r="B806" s="1"/>
      <c r="C806" s="1"/>
      <c r="D806" s="1"/>
      <c r="E806" s="1"/>
      <c r="F806" s="1"/>
      <c r="G806" s="1"/>
      <c r="H806" s="1"/>
      <c r="I806" s="79"/>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9"/>
      <c r="AM806" s="1"/>
      <c r="AN806" s="1"/>
      <c r="AO806" s="1"/>
      <c r="AP806" s="1"/>
      <c r="AQ806" s="1"/>
      <c r="AR806" s="1"/>
      <c r="AS806" s="1"/>
      <c r="AT806" s="1"/>
      <c r="AU806" s="1"/>
      <c r="AV806" s="1"/>
      <c r="AW806" s="1"/>
      <c r="AX806" s="1"/>
      <c r="AY806" s="1"/>
      <c r="AZ806" s="1"/>
      <c r="BA806" s="1"/>
      <c r="BB806" s="1"/>
      <c r="BC806" s="1"/>
    </row>
    <row r="807" spans="1:55" ht="15.75" customHeight="1">
      <c r="A807" s="1"/>
      <c r="B807" s="1"/>
      <c r="C807" s="1"/>
      <c r="D807" s="1"/>
      <c r="E807" s="1"/>
      <c r="F807" s="1"/>
      <c r="G807" s="1"/>
      <c r="H807" s="1"/>
      <c r="I807" s="79"/>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9"/>
      <c r="AM807" s="1"/>
      <c r="AN807" s="1"/>
      <c r="AO807" s="1"/>
      <c r="AP807" s="1"/>
      <c r="AQ807" s="1"/>
      <c r="AR807" s="1"/>
      <c r="AS807" s="1"/>
      <c r="AT807" s="1"/>
      <c r="AU807" s="1"/>
      <c r="AV807" s="1"/>
      <c r="AW807" s="1"/>
      <c r="AX807" s="1"/>
      <c r="AY807" s="1"/>
      <c r="AZ807" s="1"/>
      <c r="BA807" s="1"/>
      <c r="BB807" s="1"/>
      <c r="BC807" s="1"/>
    </row>
    <row r="808" spans="1:55" ht="15.75" customHeight="1">
      <c r="A808" s="1"/>
      <c r="B808" s="1"/>
      <c r="C808" s="1"/>
      <c r="D808" s="1"/>
      <c r="E808" s="1"/>
      <c r="F808" s="1"/>
      <c r="G808" s="1"/>
      <c r="H808" s="1"/>
      <c r="I808" s="79"/>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9"/>
      <c r="AM808" s="1"/>
      <c r="AN808" s="1"/>
      <c r="AO808" s="1"/>
      <c r="AP808" s="1"/>
      <c r="AQ808" s="1"/>
      <c r="AR808" s="1"/>
      <c r="AS808" s="1"/>
      <c r="AT808" s="1"/>
      <c r="AU808" s="1"/>
      <c r="AV808" s="1"/>
      <c r="AW808" s="1"/>
      <c r="AX808" s="1"/>
      <c r="AY808" s="1"/>
      <c r="AZ808" s="1"/>
      <c r="BA808" s="1"/>
      <c r="BB808" s="1"/>
      <c r="BC808" s="1"/>
    </row>
    <row r="809" spans="1:55" ht="15.75" customHeight="1">
      <c r="A809" s="1"/>
      <c r="B809" s="1"/>
      <c r="C809" s="1"/>
      <c r="D809" s="1"/>
      <c r="E809" s="1"/>
      <c r="F809" s="1"/>
      <c r="G809" s="1"/>
      <c r="H809" s="1"/>
      <c r="I809" s="79"/>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9"/>
      <c r="AM809" s="1"/>
      <c r="AN809" s="1"/>
      <c r="AO809" s="1"/>
      <c r="AP809" s="1"/>
      <c r="AQ809" s="1"/>
      <c r="AR809" s="1"/>
      <c r="AS809" s="1"/>
      <c r="AT809" s="1"/>
      <c r="AU809" s="1"/>
      <c r="AV809" s="1"/>
      <c r="AW809" s="1"/>
      <c r="AX809" s="1"/>
      <c r="AY809" s="1"/>
      <c r="AZ809" s="1"/>
      <c r="BA809" s="1"/>
      <c r="BB809" s="1"/>
      <c r="BC809" s="1"/>
    </row>
    <row r="810" spans="1:55" ht="15.75" customHeight="1">
      <c r="A810" s="1"/>
      <c r="B810" s="1"/>
      <c r="C810" s="1"/>
      <c r="D810" s="1"/>
      <c r="E810" s="1"/>
      <c r="F810" s="1"/>
      <c r="G810" s="1"/>
      <c r="H810" s="1"/>
      <c r="I810" s="79"/>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9"/>
      <c r="AM810" s="1"/>
      <c r="AN810" s="1"/>
      <c r="AO810" s="1"/>
      <c r="AP810" s="1"/>
      <c r="AQ810" s="1"/>
      <c r="AR810" s="1"/>
      <c r="AS810" s="1"/>
      <c r="AT810" s="1"/>
      <c r="AU810" s="1"/>
      <c r="AV810" s="1"/>
      <c r="AW810" s="1"/>
      <c r="AX810" s="1"/>
      <c r="AY810" s="1"/>
      <c r="AZ810" s="1"/>
      <c r="BA810" s="1"/>
      <c r="BB810" s="1"/>
      <c r="BC810" s="1"/>
    </row>
    <row r="811" spans="1:55" ht="15.75" customHeight="1">
      <c r="A811" s="1"/>
      <c r="B811" s="1"/>
      <c r="C811" s="1"/>
      <c r="D811" s="1"/>
      <c r="E811" s="1"/>
      <c r="F811" s="1"/>
      <c r="G811" s="1"/>
      <c r="H811" s="1"/>
      <c r="I811" s="79"/>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9"/>
      <c r="AM811" s="1"/>
      <c r="AN811" s="1"/>
      <c r="AO811" s="1"/>
      <c r="AP811" s="1"/>
      <c r="AQ811" s="1"/>
      <c r="AR811" s="1"/>
      <c r="AS811" s="1"/>
      <c r="AT811" s="1"/>
      <c r="AU811" s="1"/>
      <c r="AV811" s="1"/>
      <c r="AW811" s="1"/>
      <c r="AX811" s="1"/>
      <c r="AY811" s="1"/>
      <c r="AZ811" s="1"/>
      <c r="BA811" s="1"/>
      <c r="BB811" s="1"/>
      <c r="BC811" s="1"/>
    </row>
    <row r="812" spans="1:55" ht="15.75" customHeight="1">
      <c r="A812" s="1"/>
      <c r="B812" s="1"/>
      <c r="C812" s="1"/>
      <c r="D812" s="1"/>
      <c r="E812" s="1"/>
      <c r="F812" s="1"/>
      <c r="G812" s="1"/>
      <c r="H812" s="1"/>
      <c r="I812" s="79"/>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9"/>
      <c r="AM812" s="1"/>
      <c r="AN812" s="1"/>
      <c r="AO812" s="1"/>
      <c r="AP812" s="1"/>
      <c r="AQ812" s="1"/>
      <c r="AR812" s="1"/>
      <c r="AS812" s="1"/>
      <c r="AT812" s="1"/>
      <c r="AU812" s="1"/>
      <c r="AV812" s="1"/>
      <c r="AW812" s="1"/>
      <c r="AX812" s="1"/>
      <c r="AY812" s="1"/>
      <c r="AZ812" s="1"/>
      <c r="BA812" s="1"/>
      <c r="BB812" s="1"/>
      <c r="BC812" s="1"/>
    </row>
    <row r="813" spans="1:55" ht="15.75" customHeight="1">
      <c r="A813" s="1"/>
      <c r="B813" s="1"/>
      <c r="C813" s="1"/>
      <c r="D813" s="1"/>
      <c r="E813" s="1"/>
      <c r="F813" s="1"/>
      <c r="G813" s="1"/>
      <c r="H813" s="1"/>
      <c r="I813" s="79"/>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9"/>
      <c r="AM813" s="1"/>
      <c r="AN813" s="1"/>
      <c r="AO813" s="1"/>
      <c r="AP813" s="1"/>
      <c r="AQ813" s="1"/>
      <c r="AR813" s="1"/>
      <c r="AS813" s="1"/>
      <c r="AT813" s="1"/>
      <c r="AU813" s="1"/>
      <c r="AV813" s="1"/>
      <c r="AW813" s="1"/>
      <c r="AX813" s="1"/>
      <c r="AY813" s="1"/>
      <c r="AZ813" s="1"/>
      <c r="BA813" s="1"/>
      <c r="BB813" s="1"/>
      <c r="BC813" s="1"/>
    </row>
    <row r="814" spans="1:55" ht="15.75" customHeight="1">
      <c r="A814" s="1"/>
      <c r="B814" s="1"/>
      <c r="C814" s="1"/>
      <c r="D814" s="1"/>
      <c r="E814" s="1"/>
      <c r="F814" s="1"/>
      <c r="G814" s="1"/>
      <c r="H814" s="1"/>
      <c r="I814" s="79"/>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9"/>
      <c r="AM814" s="1"/>
      <c r="AN814" s="1"/>
      <c r="AO814" s="1"/>
      <c r="AP814" s="1"/>
      <c r="AQ814" s="1"/>
      <c r="AR814" s="1"/>
      <c r="AS814" s="1"/>
      <c r="AT814" s="1"/>
      <c r="AU814" s="1"/>
      <c r="AV814" s="1"/>
      <c r="AW814" s="1"/>
      <c r="AX814" s="1"/>
      <c r="AY814" s="1"/>
      <c r="AZ814" s="1"/>
      <c r="BA814" s="1"/>
      <c r="BB814" s="1"/>
      <c r="BC814" s="1"/>
    </row>
    <row r="815" spans="1:55" ht="15.75" customHeight="1">
      <c r="A815" s="1"/>
      <c r="B815" s="1"/>
      <c r="C815" s="1"/>
      <c r="D815" s="1"/>
      <c r="E815" s="1"/>
      <c r="F815" s="1"/>
      <c r="G815" s="1"/>
      <c r="H815" s="1"/>
      <c r="I815" s="79"/>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9"/>
      <c r="AM815" s="1"/>
      <c r="AN815" s="1"/>
      <c r="AO815" s="1"/>
      <c r="AP815" s="1"/>
      <c r="AQ815" s="1"/>
      <c r="AR815" s="1"/>
      <c r="AS815" s="1"/>
      <c r="AT815" s="1"/>
      <c r="AU815" s="1"/>
      <c r="AV815" s="1"/>
      <c r="AW815" s="1"/>
      <c r="AX815" s="1"/>
      <c r="AY815" s="1"/>
      <c r="AZ815" s="1"/>
      <c r="BA815" s="1"/>
      <c r="BB815" s="1"/>
      <c r="BC815" s="1"/>
    </row>
    <row r="816" spans="1:55" ht="15.75" customHeight="1">
      <c r="A816" s="1"/>
      <c r="B816" s="1"/>
      <c r="C816" s="1"/>
      <c r="D816" s="1"/>
      <c r="E816" s="1"/>
      <c r="F816" s="1"/>
      <c r="G816" s="1"/>
      <c r="H816" s="1"/>
      <c r="I816" s="79"/>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9"/>
      <c r="AM816" s="1"/>
      <c r="AN816" s="1"/>
      <c r="AO816" s="1"/>
      <c r="AP816" s="1"/>
      <c r="AQ816" s="1"/>
      <c r="AR816" s="1"/>
      <c r="AS816" s="1"/>
      <c r="AT816" s="1"/>
      <c r="AU816" s="1"/>
      <c r="AV816" s="1"/>
      <c r="AW816" s="1"/>
      <c r="AX816" s="1"/>
      <c r="AY816" s="1"/>
      <c r="AZ816" s="1"/>
      <c r="BA816" s="1"/>
      <c r="BB816" s="1"/>
      <c r="BC816" s="1"/>
    </row>
    <row r="817" spans="1:55" ht="15.75" customHeight="1">
      <c r="A817" s="1"/>
      <c r="B817" s="1"/>
      <c r="C817" s="1"/>
      <c r="D817" s="1"/>
      <c r="E817" s="1"/>
      <c r="F817" s="1"/>
      <c r="G817" s="1"/>
      <c r="H817" s="1"/>
      <c r="I817" s="79"/>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9"/>
      <c r="AM817" s="1"/>
      <c r="AN817" s="1"/>
      <c r="AO817" s="1"/>
      <c r="AP817" s="1"/>
      <c r="AQ817" s="1"/>
      <c r="AR817" s="1"/>
      <c r="AS817" s="1"/>
      <c r="AT817" s="1"/>
      <c r="AU817" s="1"/>
      <c r="AV817" s="1"/>
      <c r="AW817" s="1"/>
      <c r="AX817" s="1"/>
      <c r="AY817" s="1"/>
      <c r="AZ817" s="1"/>
      <c r="BA817" s="1"/>
      <c r="BB817" s="1"/>
      <c r="BC817" s="1"/>
    </row>
    <row r="818" spans="1:55" ht="15.75" customHeight="1">
      <c r="A818" s="1"/>
      <c r="B818" s="1"/>
      <c r="C818" s="1"/>
      <c r="D818" s="1"/>
      <c r="E818" s="1"/>
      <c r="F818" s="1"/>
      <c r="G818" s="1"/>
      <c r="H818" s="1"/>
      <c r="I818" s="79"/>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9"/>
      <c r="AM818" s="1"/>
      <c r="AN818" s="1"/>
      <c r="AO818" s="1"/>
      <c r="AP818" s="1"/>
      <c r="AQ818" s="1"/>
      <c r="AR818" s="1"/>
      <c r="AS818" s="1"/>
      <c r="AT818" s="1"/>
      <c r="AU818" s="1"/>
      <c r="AV818" s="1"/>
      <c r="AW818" s="1"/>
      <c r="AX818" s="1"/>
      <c r="AY818" s="1"/>
      <c r="AZ818" s="1"/>
      <c r="BA818" s="1"/>
      <c r="BB818" s="1"/>
      <c r="BC818" s="1"/>
    </row>
    <row r="819" spans="1:55" ht="15.75" customHeight="1">
      <c r="A819" s="1"/>
      <c r="B819" s="1"/>
      <c r="C819" s="1"/>
      <c r="D819" s="1"/>
      <c r="E819" s="1"/>
      <c r="F819" s="1"/>
      <c r="G819" s="1"/>
      <c r="H819" s="1"/>
      <c r="I819" s="79"/>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9"/>
      <c r="AM819" s="1"/>
      <c r="AN819" s="1"/>
      <c r="AO819" s="1"/>
      <c r="AP819" s="1"/>
      <c r="AQ819" s="1"/>
      <c r="AR819" s="1"/>
      <c r="AS819" s="1"/>
      <c r="AT819" s="1"/>
      <c r="AU819" s="1"/>
      <c r="AV819" s="1"/>
      <c r="AW819" s="1"/>
      <c r="AX819" s="1"/>
      <c r="AY819" s="1"/>
      <c r="AZ819" s="1"/>
      <c r="BA819" s="1"/>
      <c r="BB819" s="1"/>
      <c r="BC819" s="1"/>
    </row>
    <row r="820" spans="1:55" ht="15.75" customHeight="1">
      <c r="A820" s="1"/>
      <c r="B820" s="1"/>
      <c r="C820" s="1"/>
      <c r="D820" s="1"/>
      <c r="E820" s="1"/>
      <c r="F820" s="1"/>
      <c r="G820" s="1"/>
      <c r="H820" s="1"/>
      <c r="I820" s="79"/>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9"/>
      <c r="AM820" s="1"/>
      <c r="AN820" s="1"/>
      <c r="AO820" s="1"/>
      <c r="AP820" s="1"/>
      <c r="AQ820" s="1"/>
      <c r="AR820" s="1"/>
      <c r="AS820" s="1"/>
      <c r="AT820" s="1"/>
      <c r="AU820" s="1"/>
      <c r="AV820" s="1"/>
      <c r="AW820" s="1"/>
      <c r="AX820" s="1"/>
      <c r="AY820" s="1"/>
      <c r="AZ820" s="1"/>
      <c r="BA820" s="1"/>
      <c r="BB820" s="1"/>
      <c r="BC820" s="1"/>
    </row>
    <row r="821" spans="1:55" ht="15.75" customHeight="1">
      <c r="A821" s="1"/>
      <c r="B821" s="1"/>
      <c r="C821" s="1"/>
      <c r="D821" s="1"/>
      <c r="E821" s="1"/>
      <c r="F821" s="1"/>
      <c r="G821" s="1"/>
      <c r="H821" s="1"/>
      <c r="I821" s="79"/>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9"/>
      <c r="AM821" s="1"/>
      <c r="AN821" s="1"/>
      <c r="AO821" s="1"/>
      <c r="AP821" s="1"/>
      <c r="AQ821" s="1"/>
      <c r="AR821" s="1"/>
      <c r="AS821" s="1"/>
      <c r="AT821" s="1"/>
      <c r="AU821" s="1"/>
      <c r="AV821" s="1"/>
      <c r="AW821" s="1"/>
      <c r="AX821" s="1"/>
      <c r="AY821" s="1"/>
      <c r="AZ821" s="1"/>
      <c r="BA821" s="1"/>
      <c r="BB821" s="1"/>
      <c r="BC821" s="1"/>
    </row>
    <row r="822" spans="1:55" ht="15.75" customHeight="1">
      <c r="A822" s="1"/>
      <c r="B822" s="1"/>
      <c r="C822" s="1"/>
      <c r="D822" s="1"/>
      <c r="E822" s="1"/>
      <c r="F822" s="1"/>
      <c r="G822" s="1"/>
      <c r="H822" s="1"/>
      <c r="I822" s="79"/>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9"/>
      <c r="AM822" s="1"/>
      <c r="AN822" s="1"/>
      <c r="AO822" s="1"/>
      <c r="AP822" s="1"/>
      <c r="AQ822" s="1"/>
      <c r="AR822" s="1"/>
      <c r="AS822" s="1"/>
      <c r="AT822" s="1"/>
      <c r="AU822" s="1"/>
      <c r="AV822" s="1"/>
      <c r="AW822" s="1"/>
      <c r="AX822" s="1"/>
      <c r="AY822" s="1"/>
      <c r="AZ822" s="1"/>
      <c r="BA822" s="1"/>
      <c r="BB822" s="1"/>
      <c r="BC822" s="1"/>
    </row>
    <row r="823" spans="1:55" ht="15.75" customHeight="1">
      <c r="A823" s="1"/>
      <c r="B823" s="1"/>
      <c r="C823" s="1"/>
      <c r="D823" s="1"/>
      <c r="E823" s="1"/>
      <c r="F823" s="1"/>
      <c r="G823" s="1"/>
      <c r="H823" s="1"/>
      <c r="I823" s="79"/>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9"/>
      <c r="AM823" s="1"/>
      <c r="AN823" s="1"/>
      <c r="AO823" s="1"/>
      <c r="AP823" s="1"/>
      <c r="AQ823" s="1"/>
      <c r="AR823" s="1"/>
      <c r="AS823" s="1"/>
      <c r="AT823" s="1"/>
      <c r="AU823" s="1"/>
      <c r="AV823" s="1"/>
      <c r="AW823" s="1"/>
      <c r="AX823" s="1"/>
      <c r="AY823" s="1"/>
      <c r="AZ823" s="1"/>
      <c r="BA823" s="1"/>
      <c r="BB823" s="1"/>
      <c r="BC823" s="1"/>
    </row>
    <row r="824" spans="1:55" ht="15.75" customHeight="1">
      <c r="A824" s="1"/>
      <c r="B824" s="1"/>
      <c r="C824" s="1"/>
      <c r="D824" s="1"/>
      <c r="E824" s="1"/>
      <c r="F824" s="1"/>
      <c r="G824" s="1"/>
      <c r="H824" s="1"/>
      <c r="I824" s="79"/>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9"/>
      <c r="AM824" s="1"/>
      <c r="AN824" s="1"/>
      <c r="AO824" s="1"/>
      <c r="AP824" s="1"/>
      <c r="AQ824" s="1"/>
      <c r="AR824" s="1"/>
      <c r="AS824" s="1"/>
      <c r="AT824" s="1"/>
      <c r="AU824" s="1"/>
      <c r="AV824" s="1"/>
      <c r="AW824" s="1"/>
      <c r="AX824" s="1"/>
      <c r="AY824" s="1"/>
      <c r="AZ824" s="1"/>
      <c r="BA824" s="1"/>
      <c r="BB824" s="1"/>
      <c r="BC824" s="1"/>
    </row>
    <row r="825" spans="1:55" ht="15.75" customHeight="1">
      <c r="A825" s="1"/>
      <c r="B825" s="1"/>
      <c r="C825" s="1"/>
      <c r="D825" s="1"/>
      <c r="E825" s="1"/>
      <c r="F825" s="1"/>
      <c r="G825" s="1"/>
      <c r="H825" s="1"/>
      <c r="I825" s="79"/>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9"/>
      <c r="AM825" s="1"/>
      <c r="AN825" s="1"/>
      <c r="AO825" s="1"/>
      <c r="AP825" s="1"/>
      <c r="AQ825" s="1"/>
      <c r="AR825" s="1"/>
      <c r="AS825" s="1"/>
      <c r="AT825" s="1"/>
      <c r="AU825" s="1"/>
      <c r="AV825" s="1"/>
      <c r="AW825" s="1"/>
      <c r="AX825" s="1"/>
      <c r="AY825" s="1"/>
      <c r="AZ825" s="1"/>
      <c r="BA825" s="1"/>
      <c r="BB825" s="1"/>
      <c r="BC825" s="1"/>
    </row>
    <row r="826" spans="1:55" ht="15.75" customHeight="1">
      <c r="A826" s="1"/>
      <c r="B826" s="1"/>
      <c r="C826" s="1"/>
      <c r="D826" s="1"/>
      <c r="E826" s="1"/>
      <c r="F826" s="1"/>
      <c r="G826" s="1"/>
      <c r="H826" s="1"/>
      <c r="I826" s="79"/>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9"/>
      <c r="AM826" s="1"/>
      <c r="AN826" s="1"/>
      <c r="AO826" s="1"/>
      <c r="AP826" s="1"/>
      <c r="AQ826" s="1"/>
      <c r="AR826" s="1"/>
      <c r="AS826" s="1"/>
      <c r="AT826" s="1"/>
      <c r="AU826" s="1"/>
      <c r="AV826" s="1"/>
      <c r="AW826" s="1"/>
      <c r="AX826" s="1"/>
      <c r="AY826" s="1"/>
      <c r="AZ826" s="1"/>
      <c r="BA826" s="1"/>
      <c r="BB826" s="1"/>
      <c r="BC826" s="1"/>
    </row>
    <row r="827" spans="1:55" ht="15.75" customHeight="1">
      <c r="A827" s="1"/>
      <c r="B827" s="1"/>
      <c r="C827" s="1"/>
      <c r="D827" s="1"/>
      <c r="E827" s="1"/>
      <c r="F827" s="1"/>
      <c r="G827" s="1"/>
      <c r="H827" s="1"/>
      <c r="I827" s="79"/>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9"/>
      <c r="AM827" s="1"/>
      <c r="AN827" s="1"/>
      <c r="AO827" s="1"/>
      <c r="AP827" s="1"/>
      <c r="AQ827" s="1"/>
      <c r="AR827" s="1"/>
      <c r="AS827" s="1"/>
      <c r="AT827" s="1"/>
      <c r="AU827" s="1"/>
      <c r="AV827" s="1"/>
      <c r="AW827" s="1"/>
      <c r="AX827" s="1"/>
      <c r="AY827" s="1"/>
      <c r="AZ827" s="1"/>
      <c r="BA827" s="1"/>
      <c r="BB827" s="1"/>
      <c r="BC827" s="1"/>
    </row>
    <row r="828" spans="1:55" ht="15.75" customHeight="1">
      <c r="A828" s="1"/>
      <c r="B828" s="1"/>
      <c r="C828" s="1"/>
      <c r="D828" s="1"/>
      <c r="E828" s="1"/>
      <c r="F828" s="1"/>
      <c r="G828" s="1"/>
      <c r="H828" s="1"/>
      <c r="I828" s="79"/>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9"/>
      <c r="AM828" s="1"/>
      <c r="AN828" s="1"/>
      <c r="AO828" s="1"/>
      <c r="AP828" s="1"/>
      <c r="AQ828" s="1"/>
      <c r="AR828" s="1"/>
      <c r="AS828" s="1"/>
      <c r="AT828" s="1"/>
      <c r="AU828" s="1"/>
      <c r="AV828" s="1"/>
      <c r="AW828" s="1"/>
      <c r="AX828" s="1"/>
      <c r="AY828" s="1"/>
      <c r="AZ828" s="1"/>
      <c r="BA828" s="1"/>
      <c r="BB828" s="1"/>
      <c r="BC828" s="1"/>
    </row>
    <row r="829" spans="1:55" ht="15.75" customHeight="1">
      <c r="A829" s="1"/>
      <c r="B829" s="1"/>
      <c r="C829" s="1"/>
      <c r="D829" s="1"/>
      <c r="E829" s="1"/>
      <c r="F829" s="1"/>
      <c r="G829" s="1"/>
      <c r="H829" s="1"/>
      <c r="I829" s="79"/>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9"/>
      <c r="AM829" s="1"/>
      <c r="AN829" s="1"/>
      <c r="AO829" s="1"/>
      <c r="AP829" s="1"/>
      <c r="AQ829" s="1"/>
      <c r="AR829" s="1"/>
      <c r="AS829" s="1"/>
      <c r="AT829" s="1"/>
      <c r="AU829" s="1"/>
      <c r="AV829" s="1"/>
      <c r="AW829" s="1"/>
      <c r="AX829" s="1"/>
      <c r="AY829" s="1"/>
      <c r="AZ829" s="1"/>
      <c r="BA829" s="1"/>
      <c r="BB829" s="1"/>
      <c r="BC829" s="1"/>
    </row>
    <row r="830" spans="1:55" ht="15.75" customHeight="1">
      <c r="A830" s="1"/>
      <c r="B830" s="1"/>
      <c r="C830" s="1"/>
      <c r="D830" s="1"/>
      <c r="E830" s="1"/>
      <c r="F830" s="1"/>
      <c r="G830" s="1"/>
      <c r="H830" s="1"/>
      <c r="I830" s="79"/>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9"/>
      <c r="AM830" s="1"/>
      <c r="AN830" s="1"/>
      <c r="AO830" s="1"/>
      <c r="AP830" s="1"/>
      <c r="AQ830" s="1"/>
      <c r="AR830" s="1"/>
      <c r="AS830" s="1"/>
      <c r="AT830" s="1"/>
      <c r="AU830" s="1"/>
      <c r="AV830" s="1"/>
      <c r="AW830" s="1"/>
      <c r="AX830" s="1"/>
      <c r="AY830" s="1"/>
      <c r="AZ830" s="1"/>
      <c r="BA830" s="1"/>
      <c r="BB830" s="1"/>
      <c r="BC830" s="1"/>
    </row>
    <row r="831" spans="1:55" ht="15.75" customHeight="1">
      <c r="A831" s="1"/>
      <c r="B831" s="1"/>
      <c r="C831" s="1"/>
      <c r="D831" s="1"/>
      <c r="E831" s="1"/>
      <c r="F831" s="1"/>
      <c r="G831" s="1"/>
      <c r="H831" s="1"/>
      <c r="I831" s="79"/>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9"/>
      <c r="AM831" s="1"/>
      <c r="AN831" s="1"/>
      <c r="AO831" s="1"/>
      <c r="AP831" s="1"/>
      <c r="AQ831" s="1"/>
      <c r="AR831" s="1"/>
      <c r="AS831" s="1"/>
      <c r="AT831" s="1"/>
      <c r="AU831" s="1"/>
      <c r="AV831" s="1"/>
      <c r="AW831" s="1"/>
      <c r="AX831" s="1"/>
      <c r="AY831" s="1"/>
      <c r="AZ831" s="1"/>
      <c r="BA831" s="1"/>
      <c r="BB831" s="1"/>
      <c r="BC831" s="1"/>
    </row>
    <row r="832" spans="1:55" ht="15.75" customHeight="1">
      <c r="A832" s="1"/>
      <c r="B832" s="1"/>
      <c r="C832" s="1"/>
      <c r="D832" s="1"/>
      <c r="E832" s="1"/>
      <c r="F832" s="1"/>
      <c r="G832" s="1"/>
      <c r="H832" s="1"/>
      <c r="I832" s="79"/>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9"/>
      <c r="AM832" s="1"/>
      <c r="AN832" s="1"/>
      <c r="AO832" s="1"/>
      <c r="AP832" s="1"/>
      <c r="AQ832" s="1"/>
      <c r="AR832" s="1"/>
      <c r="AS832" s="1"/>
      <c r="AT832" s="1"/>
      <c r="AU832" s="1"/>
      <c r="AV832" s="1"/>
      <c r="AW832" s="1"/>
      <c r="AX832" s="1"/>
      <c r="AY832" s="1"/>
      <c r="AZ832" s="1"/>
      <c r="BA832" s="1"/>
      <c r="BB832" s="1"/>
      <c r="BC832" s="1"/>
    </row>
    <row r="833" spans="1:55" ht="15.75" customHeight="1">
      <c r="A833" s="1"/>
      <c r="B833" s="1"/>
      <c r="C833" s="1"/>
      <c r="D833" s="1"/>
      <c r="E833" s="1"/>
      <c r="F833" s="1"/>
      <c r="G833" s="1"/>
      <c r="H833" s="1"/>
      <c r="I833" s="79"/>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9"/>
      <c r="AM833" s="1"/>
      <c r="AN833" s="1"/>
      <c r="AO833" s="1"/>
      <c r="AP833" s="1"/>
      <c r="AQ833" s="1"/>
      <c r="AR833" s="1"/>
      <c r="AS833" s="1"/>
      <c r="AT833" s="1"/>
      <c r="AU833" s="1"/>
      <c r="AV833" s="1"/>
      <c r="AW833" s="1"/>
      <c r="AX833" s="1"/>
      <c r="AY833" s="1"/>
      <c r="AZ833" s="1"/>
      <c r="BA833" s="1"/>
      <c r="BB833" s="1"/>
      <c r="BC833" s="1"/>
    </row>
    <row r="834" spans="1:55" ht="15.75" customHeight="1">
      <c r="A834" s="1"/>
      <c r="B834" s="1"/>
      <c r="C834" s="1"/>
      <c r="D834" s="1"/>
      <c r="E834" s="1"/>
      <c r="F834" s="1"/>
      <c r="G834" s="1"/>
      <c r="H834" s="1"/>
      <c r="I834" s="79"/>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9"/>
      <c r="AM834" s="1"/>
      <c r="AN834" s="1"/>
      <c r="AO834" s="1"/>
      <c r="AP834" s="1"/>
      <c r="AQ834" s="1"/>
      <c r="AR834" s="1"/>
      <c r="AS834" s="1"/>
      <c r="AT834" s="1"/>
      <c r="AU834" s="1"/>
      <c r="AV834" s="1"/>
      <c r="AW834" s="1"/>
      <c r="AX834" s="1"/>
      <c r="AY834" s="1"/>
      <c r="AZ834" s="1"/>
      <c r="BA834" s="1"/>
      <c r="BB834" s="1"/>
      <c r="BC834" s="1"/>
    </row>
    <row r="835" spans="1:55" ht="15.75" customHeight="1">
      <c r="A835" s="1"/>
      <c r="B835" s="1"/>
      <c r="C835" s="1"/>
      <c r="D835" s="1"/>
      <c r="E835" s="1"/>
      <c r="F835" s="1"/>
      <c r="G835" s="1"/>
      <c r="H835" s="1"/>
      <c r="I835" s="79"/>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9"/>
      <c r="AM835" s="1"/>
      <c r="AN835" s="1"/>
      <c r="AO835" s="1"/>
      <c r="AP835" s="1"/>
      <c r="AQ835" s="1"/>
      <c r="AR835" s="1"/>
      <c r="AS835" s="1"/>
      <c r="AT835" s="1"/>
      <c r="AU835" s="1"/>
      <c r="AV835" s="1"/>
      <c r="AW835" s="1"/>
      <c r="AX835" s="1"/>
      <c r="AY835" s="1"/>
      <c r="AZ835" s="1"/>
      <c r="BA835" s="1"/>
      <c r="BB835" s="1"/>
      <c r="BC835" s="1"/>
    </row>
    <row r="836" spans="1:55" ht="15.75" customHeight="1">
      <c r="A836" s="1"/>
      <c r="B836" s="1"/>
      <c r="C836" s="1"/>
      <c r="D836" s="1"/>
      <c r="E836" s="1"/>
      <c r="F836" s="1"/>
      <c r="G836" s="1"/>
      <c r="H836" s="1"/>
      <c r="I836" s="79"/>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9"/>
      <c r="AM836" s="1"/>
      <c r="AN836" s="1"/>
      <c r="AO836" s="1"/>
      <c r="AP836" s="1"/>
      <c r="AQ836" s="1"/>
      <c r="AR836" s="1"/>
      <c r="AS836" s="1"/>
      <c r="AT836" s="1"/>
      <c r="AU836" s="1"/>
      <c r="AV836" s="1"/>
      <c r="AW836" s="1"/>
      <c r="AX836" s="1"/>
      <c r="AY836" s="1"/>
      <c r="AZ836" s="1"/>
      <c r="BA836" s="1"/>
      <c r="BB836" s="1"/>
      <c r="BC836" s="1"/>
    </row>
    <row r="837" spans="1:55" ht="15.75" customHeight="1">
      <c r="A837" s="1"/>
      <c r="B837" s="1"/>
      <c r="C837" s="1"/>
      <c r="D837" s="1"/>
      <c r="E837" s="1"/>
      <c r="F837" s="1"/>
      <c r="G837" s="1"/>
      <c r="H837" s="1"/>
      <c r="I837" s="79"/>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9"/>
      <c r="AM837" s="1"/>
      <c r="AN837" s="1"/>
      <c r="AO837" s="1"/>
      <c r="AP837" s="1"/>
      <c r="AQ837" s="1"/>
      <c r="AR837" s="1"/>
      <c r="AS837" s="1"/>
      <c r="AT837" s="1"/>
      <c r="AU837" s="1"/>
      <c r="AV837" s="1"/>
      <c r="AW837" s="1"/>
      <c r="AX837" s="1"/>
      <c r="AY837" s="1"/>
      <c r="AZ837" s="1"/>
      <c r="BA837" s="1"/>
      <c r="BB837" s="1"/>
      <c r="BC837" s="1"/>
    </row>
    <row r="838" spans="1:55" ht="15.75" customHeight="1">
      <c r="A838" s="1"/>
      <c r="B838" s="1"/>
      <c r="C838" s="1"/>
      <c r="D838" s="1"/>
      <c r="E838" s="1"/>
      <c r="F838" s="1"/>
      <c r="G838" s="1"/>
      <c r="H838" s="1"/>
      <c r="I838" s="79"/>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9"/>
      <c r="AM838" s="1"/>
      <c r="AN838" s="1"/>
      <c r="AO838" s="1"/>
      <c r="AP838" s="1"/>
      <c r="AQ838" s="1"/>
      <c r="AR838" s="1"/>
      <c r="AS838" s="1"/>
      <c r="AT838" s="1"/>
      <c r="AU838" s="1"/>
      <c r="AV838" s="1"/>
      <c r="AW838" s="1"/>
      <c r="AX838" s="1"/>
      <c r="AY838" s="1"/>
      <c r="AZ838" s="1"/>
      <c r="BA838" s="1"/>
      <c r="BB838" s="1"/>
      <c r="BC838" s="1"/>
    </row>
    <row r="839" spans="1:55" ht="15.75" customHeight="1">
      <c r="A839" s="1"/>
      <c r="B839" s="1"/>
      <c r="C839" s="1"/>
      <c r="D839" s="1"/>
      <c r="E839" s="1"/>
      <c r="F839" s="1"/>
      <c r="G839" s="1"/>
      <c r="H839" s="1"/>
      <c r="I839" s="79"/>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9"/>
      <c r="AM839" s="1"/>
      <c r="AN839" s="1"/>
      <c r="AO839" s="1"/>
      <c r="AP839" s="1"/>
      <c r="AQ839" s="1"/>
      <c r="AR839" s="1"/>
      <c r="AS839" s="1"/>
      <c r="AT839" s="1"/>
      <c r="AU839" s="1"/>
      <c r="AV839" s="1"/>
      <c r="AW839" s="1"/>
      <c r="AX839" s="1"/>
      <c r="AY839" s="1"/>
      <c r="AZ839" s="1"/>
      <c r="BA839" s="1"/>
      <c r="BB839" s="1"/>
      <c r="BC839" s="1"/>
    </row>
    <row r="840" spans="1:55" ht="15.75" customHeight="1">
      <c r="A840" s="1"/>
      <c r="B840" s="1"/>
      <c r="C840" s="1"/>
      <c r="D840" s="1"/>
      <c r="E840" s="1"/>
      <c r="F840" s="1"/>
      <c r="G840" s="1"/>
      <c r="H840" s="1"/>
      <c r="I840" s="79"/>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9"/>
      <c r="AM840" s="1"/>
      <c r="AN840" s="1"/>
      <c r="AO840" s="1"/>
      <c r="AP840" s="1"/>
      <c r="AQ840" s="1"/>
      <c r="AR840" s="1"/>
      <c r="AS840" s="1"/>
      <c r="AT840" s="1"/>
      <c r="AU840" s="1"/>
      <c r="AV840" s="1"/>
      <c r="AW840" s="1"/>
      <c r="AX840" s="1"/>
      <c r="AY840" s="1"/>
      <c r="AZ840" s="1"/>
      <c r="BA840" s="1"/>
      <c r="BB840" s="1"/>
      <c r="BC840" s="1"/>
    </row>
    <row r="841" spans="1:55" ht="15.75" customHeight="1">
      <c r="A841" s="1"/>
      <c r="B841" s="1"/>
      <c r="C841" s="1"/>
      <c r="D841" s="1"/>
      <c r="E841" s="1"/>
      <c r="F841" s="1"/>
      <c r="G841" s="1"/>
      <c r="H841" s="1"/>
      <c r="I841" s="79"/>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9"/>
      <c r="AM841" s="1"/>
      <c r="AN841" s="1"/>
      <c r="AO841" s="1"/>
      <c r="AP841" s="1"/>
      <c r="AQ841" s="1"/>
      <c r="AR841" s="1"/>
      <c r="AS841" s="1"/>
      <c r="AT841" s="1"/>
      <c r="AU841" s="1"/>
      <c r="AV841" s="1"/>
      <c r="AW841" s="1"/>
      <c r="AX841" s="1"/>
      <c r="AY841" s="1"/>
      <c r="AZ841" s="1"/>
      <c r="BA841" s="1"/>
      <c r="BB841" s="1"/>
      <c r="BC841" s="1"/>
    </row>
    <row r="842" spans="1:55" ht="15.75" customHeight="1">
      <c r="A842" s="1"/>
      <c r="B842" s="1"/>
      <c r="C842" s="1"/>
      <c r="D842" s="1"/>
      <c r="E842" s="1"/>
      <c r="F842" s="1"/>
      <c r="G842" s="1"/>
      <c r="H842" s="1"/>
      <c r="I842" s="79"/>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9"/>
      <c r="AM842" s="1"/>
      <c r="AN842" s="1"/>
      <c r="AO842" s="1"/>
      <c r="AP842" s="1"/>
      <c r="AQ842" s="1"/>
      <c r="AR842" s="1"/>
      <c r="AS842" s="1"/>
      <c r="AT842" s="1"/>
      <c r="AU842" s="1"/>
      <c r="AV842" s="1"/>
      <c r="AW842" s="1"/>
      <c r="AX842" s="1"/>
      <c r="AY842" s="1"/>
      <c r="AZ842" s="1"/>
      <c r="BA842" s="1"/>
      <c r="BB842" s="1"/>
      <c r="BC842" s="1"/>
    </row>
    <row r="843" spans="1:55" ht="15.75" customHeight="1">
      <c r="A843" s="1"/>
      <c r="B843" s="1"/>
      <c r="C843" s="1"/>
      <c r="D843" s="1"/>
      <c r="E843" s="1"/>
      <c r="F843" s="1"/>
      <c r="G843" s="1"/>
      <c r="H843" s="1"/>
      <c r="I843" s="79"/>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9"/>
      <c r="AM843" s="1"/>
      <c r="AN843" s="1"/>
      <c r="AO843" s="1"/>
      <c r="AP843" s="1"/>
      <c r="AQ843" s="1"/>
      <c r="AR843" s="1"/>
      <c r="AS843" s="1"/>
      <c r="AT843" s="1"/>
      <c r="AU843" s="1"/>
      <c r="AV843" s="1"/>
      <c r="AW843" s="1"/>
      <c r="AX843" s="1"/>
      <c r="AY843" s="1"/>
      <c r="AZ843" s="1"/>
      <c r="BA843" s="1"/>
      <c r="BB843" s="1"/>
      <c r="BC843" s="1"/>
    </row>
    <row r="844" spans="1:55" ht="15.75" customHeight="1">
      <c r="A844" s="1"/>
      <c r="B844" s="1"/>
      <c r="C844" s="1"/>
      <c r="D844" s="1"/>
      <c r="E844" s="1"/>
      <c r="F844" s="1"/>
      <c r="G844" s="1"/>
      <c r="H844" s="1"/>
      <c r="I844" s="79"/>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9"/>
      <c r="AM844" s="1"/>
      <c r="AN844" s="1"/>
      <c r="AO844" s="1"/>
      <c r="AP844" s="1"/>
      <c r="AQ844" s="1"/>
      <c r="AR844" s="1"/>
      <c r="AS844" s="1"/>
      <c r="AT844" s="1"/>
      <c r="AU844" s="1"/>
      <c r="AV844" s="1"/>
      <c r="AW844" s="1"/>
      <c r="AX844" s="1"/>
      <c r="AY844" s="1"/>
      <c r="AZ844" s="1"/>
      <c r="BA844" s="1"/>
      <c r="BB844" s="1"/>
      <c r="BC844" s="1"/>
    </row>
    <row r="845" spans="1:55" ht="15.75" customHeight="1">
      <c r="A845" s="1"/>
      <c r="B845" s="1"/>
      <c r="C845" s="1"/>
      <c r="D845" s="1"/>
      <c r="E845" s="1"/>
      <c r="F845" s="1"/>
      <c r="G845" s="1"/>
      <c r="H845" s="1"/>
      <c r="I845" s="79"/>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9"/>
      <c r="AM845" s="1"/>
      <c r="AN845" s="1"/>
      <c r="AO845" s="1"/>
      <c r="AP845" s="1"/>
      <c r="AQ845" s="1"/>
      <c r="AR845" s="1"/>
      <c r="AS845" s="1"/>
      <c r="AT845" s="1"/>
      <c r="AU845" s="1"/>
      <c r="AV845" s="1"/>
      <c r="AW845" s="1"/>
      <c r="AX845" s="1"/>
      <c r="AY845" s="1"/>
      <c r="AZ845" s="1"/>
      <c r="BA845" s="1"/>
      <c r="BB845" s="1"/>
      <c r="BC845" s="1"/>
    </row>
    <row r="846" spans="1:55" ht="15.75" customHeight="1">
      <c r="A846" s="1"/>
      <c r="B846" s="1"/>
      <c r="C846" s="1"/>
      <c r="D846" s="1"/>
      <c r="E846" s="1"/>
      <c r="F846" s="1"/>
      <c r="G846" s="1"/>
      <c r="H846" s="1"/>
      <c r="I846" s="79"/>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9"/>
      <c r="AM846" s="1"/>
      <c r="AN846" s="1"/>
      <c r="AO846" s="1"/>
      <c r="AP846" s="1"/>
      <c r="AQ846" s="1"/>
      <c r="AR846" s="1"/>
      <c r="AS846" s="1"/>
      <c r="AT846" s="1"/>
      <c r="AU846" s="1"/>
      <c r="AV846" s="1"/>
      <c r="AW846" s="1"/>
      <c r="AX846" s="1"/>
      <c r="AY846" s="1"/>
      <c r="AZ846" s="1"/>
      <c r="BA846" s="1"/>
      <c r="BB846" s="1"/>
      <c r="BC846" s="1"/>
    </row>
    <row r="847" spans="1:55" ht="15.75" customHeight="1">
      <c r="A847" s="1"/>
      <c r="B847" s="1"/>
      <c r="C847" s="1"/>
      <c r="D847" s="1"/>
      <c r="E847" s="1"/>
      <c r="F847" s="1"/>
      <c r="G847" s="1"/>
      <c r="H847" s="1"/>
      <c r="I847" s="79"/>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9"/>
      <c r="AM847" s="1"/>
      <c r="AN847" s="1"/>
      <c r="AO847" s="1"/>
      <c r="AP847" s="1"/>
      <c r="AQ847" s="1"/>
      <c r="AR847" s="1"/>
      <c r="AS847" s="1"/>
      <c r="AT847" s="1"/>
      <c r="AU847" s="1"/>
      <c r="AV847" s="1"/>
      <c r="AW847" s="1"/>
      <c r="AX847" s="1"/>
      <c r="AY847" s="1"/>
      <c r="AZ847" s="1"/>
      <c r="BA847" s="1"/>
      <c r="BB847" s="1"/>
      <c r="BC847" s="1"/>
    </row>
    <row r="848" spans="1:55" ht="15.75" customHeight="1">
      <c r="A848" s="1"/>
      <c r="B848" s="1"/>
      <c r="C848" s="1"/>
      <c r="D848" s="1"/>
      <c r="E848" s="1"/>
      <c r="F848" s="1"/>
      <c r="G848" s="1"/>
      <c r="H848" s="1"/>
      <c r="I848" s="79"/>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9"/>
      <c r="AM848" s="1"/>
      <c r="AN848" s="1"/>
      <c r="AO848" s="1"/>
      <c r="AP848" s="1"/>
      <c r="AQ848" s="1"/>
      <c r="AR848" s="1"/>
      <c r="AS848" s="1"/>
      <c r="AT848" s="1"/>
      <c r="AU848" s="1"/>
      <c r="AV848" s="1"/>
      <c r="AW848" s="1"/>
      <c r="AX848" s="1"/>
      <c r="AY848" s="1"/>
      <c r="AZ848" s="1"/>
      <c r="BA848" s="1"/>
      <c r="BB848" s="1"/>
      <c r="BC848" s="1"/>
    </row>
    <row r="849" spans="1:55" ht="15.75" customHeight="1">
      <c r="A849" s="1"/>
      <c r="B849" s="1"/>
      <c r="C849" s="1"/>
      <c r="D849" s="1"/>
      <c r="E849" s="1"/>
      <c r="F849" s="1"/>
      <c r="G849" s="1"/>
      <c r="H849" s="1"/>
      <c r="I849" s="79"/>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9"/>
      <c r="AM849" s="1"/>
      <c r="AN849" s="1"/>
      <c r="AO849" s="1"/>
      <c r="AP849" s="1"/>
      <c r="AQ849" s="1"/>
      <c r="AR849" s="1"/>
      <c r="AS849" s="1"/>
      <c r="AT849" s="1"/>
      <c r="AU849" s="1"/>
      <c r="AV849" s="1"/>
      <c r="AW849" s="1"/>
      <c r="AX849" s="1"/>
      <c r="AY849" s="1"/>
      <c r="AZ849" s="1"/>
      <c r="BA849" s="1"/>
      <c r="BB849" s="1"/>
      <c r="BC849" s="1"/>
    </row>
    <row r="850" spans="1:55" ht="15.75" customHeight="1">
      <c r="A850" s="1"/>
      <c r="B850" s="1"/>
      <c r="C850" s="1"/>
      <c r="D850" s="1"/>
      <c r="E850" s="1"/>
      <c r="F850" s="1"/>
      <c r="G850" s="1"/>
      <c r="H850" s="1"/>
      <c r="I850" s="79"/>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9"/>
      <c r="AM850" s="1"/>
      <c r="AN850" s="1"/>
      <c r="AO850" s="1"/>
      <c r="AP850" s="1"/>
      <c r="AQ850" s="1"/>
      <c r="AR850" s="1"/>
      <c r="AS850" s="1"/>
      <c r="AT850" s="1"/>
      <c r="AU850" s="1"/>
      <c r="AV850" s="1"/>
      <c r="AW850" s="1"/>
      <c r="AX850" s="1"/>
      <c r="AY850" s="1"/>
      <c r="AZ850" s="1"/>
      <c r="BA850" s="1"/>
      <c r="BB850" s="1"/>
      <c r="BC850" s="1"/>
    </row>
    <row r="851" spans="1:55" ht="15.75" customHeight="1">
      <c r="A851" s="1"/>
      <c r="B851" s="1"/>
      <c r="C851" s="1"/>
      <c r="D851" s="1"/>
      <c r="E851" s="1"/>
      <c r="F851" s="1"/>
      <c r="G851" s="1"/>
      <c r="H851" s="1"/>
      <c r="I851" s="79"/>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9"/>
      <c r="AM851" s="1"/>
      <c r="AN851" s="1"/>
      <c r="AO851" s="1"/>
      <c r="AP851" s="1"/>
      <c r="AQ851" s="1"/>
      <c r="AR851" s="1"/>
      <c r="AS851" s="1"/>
      <c r="AT851" s="1"/>
      <c r="AU851" s="1"/>
      <c r="AV851" s="1"/>
      <c r="AW851" s="1"/>
      <c r="AX851" s="1"/>
      <c r="AY851" s="1"/>
      <c r="AZ851" s="1"/>
      <c r="BA851" s="1"/>
      <c r="BB851" s="1"/>
      <c r="BC851" s="1"/>
    </row>
    <row r="852" spans="1:55" ht="15.75" customHeight="1">
      <c r="A852" s="1"/>
      <c r="B852" s="1"/>
      <c r="C852" s="1"/>
      <c r="D852" s="1"/>
      <c r="E852" s="1"/>
      <c r="F852" s="1"/>
      <c r="G852" s="1"/>
      <c r="H852" s="1"/>
      <c r="I852" s="79"/>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9"/>
      <c r="AM852" s="1"/>
      <c r="AN852" s="1"/>
      <c r="AO852" s="1"/>
      <c r="AP852" s="1"/>
      <c r="AQ852" s="1"/>
      <c r="AR852" s="1"/>
      <c r="AS852" s="1"/>
      <c r="AT852" s="1"/>
      <c r="AU852" s="1"/>
      <c r="AV852" s="1"/>
      <c r="AW852" s="1"/>
      <c r="AX852" s="1"/>
      <c r="AY852" s="1"/>
      <c r="AZ852" s="1"/>
      <c r="BA852" s="1"/>
      <c r="BB852" s="1"/>
      <c r="BC852" s="1"/>
    </row>
    <row r="853" spans="1:55" ht="15.75" customHeight="1">
      <c r="A853" s="1"/>
      <c r="B853" s="1"/>
      <c r="C853" s="1"/>
      <c r="D853" s="1"/>
      <c r="E853" s="1"/>
      <c r="F853" s="1"/>
      <c r="G853" s="1"/>
      <c r="H853" s="1"/>
      <c r="I853" s="79"/>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9"/>
      <c r="AM853" s="1"/>
      <c r="AN853" s="1"/>
      <c r="AO853" s="1"/>
      <c r="AP853" s="1"/>
      <c r="AQ853" s="1"/>
      <c r="AR853" s="1"/>
      <c r="AS853" s="1"/>
      <c r="AT853" s="1"/>
      <c r="AU853" s="1"/>
      <c r="AV853" s="1"/>
      <c r="AW853" s="1"/>
      <c r="AX853" s="1"/>
      <c r="AY853" s="1"/>
      <c r="AZ853" s="1"/>
      <c r="BA853" s="1"/>
      <c r="BB853" s="1"/>
      <c r="BC853" s="1"/>
    </row>
    <row r="854" spans="1:55" ht="15.75" customHeight="1">
      <c r="A854" s="1"/>
      <c r="B854" s="1"/>
      <c r="C854" s="1"/>
      <c r="D854" s="1"/>
      <c r="E854" s="1"/>
      <c r="F854" s="1"/>
      <c r="G854" s="1"/>
      <c r="H854" s="1"/>
      <c r="I854" s="79"/>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9"/>
      <c r="AM854" s="1"/>
      <c r="AN854" s="1"/>
      <c r="AO854" s="1"/>
      <c r="AP854" s="1"/>
      <c r="AQ854" s="1"/>
      <c r="AR854" s="1"/>
      <c r="AS854" s="1"/>
      <c r="AT854" s="1"/>
      <c r="AU854" s="1"/>
      <c r="AV854" s="1"/>
      <c r="AW854" s="1"/>
      <c r="AX854" s="1"/>
      <c r="AY854" s="1"/>
      <c r="AZ854" s="1"/>
      <c r="BA854" s="1"/>
      <c r="BB854" s="1"/>
      <c r="BC854" s="1"/>
    </row>
    <row r="855" spans="1:55" ht="15.75" customHeight="1">
      <c r="A855" s="1"/>
      <c r="B855" s="1"/>
      <c r="C855" s="1"/>
      <c r="D855" s="1"/>
      <c r="E855" s="1"/>
      <c r="F855" s="1"/>
      <c r="G855" s="1"/>
      <c r="H855" s="1"/>
      <c r="I855" s="79"/>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9"/>
      <c r="AM855" s="1"/>
      <c r="AN855" s="1"/>
      <c r="AO855" s="1"/>
      <c r="AP855" s="1"/>
      <c r="AQ855" s="1"/>
      <c r="AR855" s="1"/>
      <c r="AS855" s="1"/>
      <c r="AT855" s="1"/>
      <c r="AU855" s="1"/>
      <c r="AV855" s="1"/>
      <c r="AW855" s="1"/>
      <c r="AX855" s="1"/>
      <c r="AY855" s="1"/>
      <c r="AZ855" s="1"/>
      <c r="BA855" s="1"/>
      <c r="BB855" s="1"/>
      <c r="BC855" s="1"/>
    </row>
    <row r="856" spans="1:55" ht="15.75" customHeight="1">
      <c r="A856" s="1"/>
      <c r="B856" s="1"/>
      <c r="C856" s="1"/>
      <c r="D856" s="1"/>
      <c r="E856" s="1"/>
      <c r="F856" s="1"/>
      <c r="G856" s="1"/>
      <c r="H856" s="1"/>
      <c r="I856" s="79"/>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9"/>
      <c r="AM856" s="1"/>
      <c r="AN856" s="1"/>
      <c r="AO856" s="1"/>
      <c r="AP856" s="1"/>
      <c r="AQ856" s="1"/>
      <c r="AR856" s="1"/>
      <c r="AS856" s="1"/>
      <c r="AT856" s="1"/>
      <c r="AU856" s="1"/>
      <c r="AV856" s="1"/>
      <c r="AW856" s="1"/>
      <c r="AX856" s="1"/>
      <c r="AY856" s="1"/>
      <c r="AZ856" s="1"/>
      <c r="BA856" s="1"/>
      <c r="BB856" s="1"/>
      <c r="BC856" s="1"/>
    </row>
    <row r="857" spans="1:55" ht="15.75" customHeight="1">
      <c r="A857" s="1"/>
      <c r="B857" s="1"/>
      <c r="C857" s="1"/>
      <c r="D857" s="1"/>
      <c r="E857" s="1"/>
      <c r="F857" s="1"/>
      <c r="G857" s="1"/>
      <c r="H857" s="1"/>
      <c r="I857" s="79"/>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9"/>
      <c r="AM857" s="1"/>
      <c r="AN857" s="1"/>
      <c r="AO857" s="1"/>
      <c r="AP857" s="1"/>
      <c r="AQ857" s="1"/>
      <c r="AR857" s="1"/>
      <c r="AS857" s="1"/>
      <c r="AT857" s="1"/>
      <c r="AU857" s="1"/>
      <c r="AV857" s="1"/>
      <c r="AW857" s="1"/>
      <c r="AX857" s="1"/>
      <c r="AY857" s="1"/>
      <c r="AZ857" s="1"/>
      <c r="BA857" s="1"/>
      <c r="BB857" s="1"/>
      <c r="BC857" s="1"/>
    </row>
    <row r="858" spans="1:55" ht="15.75" customHeight="1">
      <c r="A858" s="1"/>
      <c r="B858" s="1"/>
      <c r="C858" s="1"/>
      <c r="D858" s="1"/>
      <c r="E858" s="1"/>
      <c r="F858" s="1"/>
      <c r="G858" s="1"/>
      <c r="H858" s="1"/>
      <c r="I858" s="79"/>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9"/>
      <c r="AM858" s="1"/>
      <c r="AN858" s="1"/>
      <c r="AO858" s="1"/>
      <c r="AP858" s="1"/>
      <c r="AQ858" s="1"/>
      <c r="AR858" s="1"/>
      <c r="AS858" s="1"/>
      <c r="AT858" s="1"/>
      <c r="AU858" s="1"/>
      <c r="AV858" s="1"/>
      <c r="AW858" s="1"/>
      <c r="AX858" s="1"/>
      <c r="AY858" s="1"/>
      <c r="AZ858" s="1"/>
      <c r="BA858" s="1"/>
      <c r="BB858" s="1"/>
      <c r="BC858" s="1"/>
    </row>
    <row r="859" spans="1:55" ht="15.75" customHeight="1">
      <c r="A859" s="1"/>
      <c r="B859" s="1"/>
      <c r="C859" s="1"/>
      <c r="D859" s="1"/>
      <c r="E859" s="1"/>
      <c r="F859" s="1"/>
      <c r="G859" s="1"/>
      <c r="H859" s="1"/>
      <c r="I859" s="79"/>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9"/>
      <c r="AM859" s="1"/>
      <c r="AN859" s="1"/>
      <c r="AO859" s="1"/>
      <c r="AP859" s="1"/>
      <c r="AQ859" s="1"/>
      <c r="AR859" s="1"/>
      <c r="AS859" s="1"/>
      <c r="AT859" s="1"/>
      <c r="AU859" s="1"/>
      <c r="AV859" s="1"/>
      <c r="AW859" s="1"/>
      <c r="AX859" s="1"/>
      <c r="AY859" s="1"/>
      <c r="AZ859" s="1"/>
      <c r="BA859" s="1"/>
      <c r="BB859" s="1"/>
      <c r="BC859" s="1"/>
    </row>
    <row r="860" spans="1:55" ht="15.75" customHeight="1">
      <c r="A860" s="1"/>
      <c r="B860" s="1"/>
      <c r="C860" s="1"/>
      <c r="D860" s="1"/>
      <c r="E860" s="1"/>
      <c r="F860" s="1"/>
      <c r="G860" s="1"/>
      <c r="H860" s="1"/>
      <c r="I860" s="79"/>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9"/>
      <c r="AM860" s="1"/>
      <c r="AN860" s="1"/>
      <c r="AO860" s="1"/>
      <c r="AP860" s="1"/>
      <c r="AQ860" s="1"/>
      <c r="AR860" s="1"/>
      <c r="AS860" s="1"/>
      <c r="AT860" s="1"/>
      <c r="AU860" s="1"/>
      <c r="AV860" s="1"/>
      <c r="AW860" s="1"/>
      <c r="AX860" s="1"/>
      <c r="AY860" s="1"/>
      <c r="AZ860" s="1"/>
      <c r="BA860" s="1"/>
      <c r="BB860" s="1"/>
      <c r="BC860" s="1"/>
    </row>
    <row r="861" spans="1:55" ht="15.75" customHeight="1">
      <c r="A861" s="1"/>
      <c r="B861" s="1"/>
      <c r="C861" s="1"/>
      <c r="D861" s="1"/>
      <c r="E861" s="1"/>
      <c r="F861" s="1"/>
      <c r="G861" s="1"/>
      <c r="H861" s="1"/>
      <c r="I861" s="79"/>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9"/>
      <c r="AM861" s="1"/>
      <c r="AN861" s="1"/>
      <c r="AO861" s="1"/>
      <c r="AP861" s="1"/>
      <c r="AQ861" s="1"/>
      <c r="AR861" s="1"/>
      <c r="AS861" s="1"/>
      <c r="AT861" s="1"/>
      <c r="AU861" s="1"/>
      <c r="AV861" s="1"/>
      <c r="AW861" s="1"/>
      <c r="AX861" s="1"/>
      <c r="AY861" s="1"/>
      <c r="AZ861" s="1"/>
      <c r="BA861" s="1"/>
      <c r="BB861" s="1"/>
      <c r="BC861" s="1"/>
    </row>
    <row r="862" spans="1:55" ht="15.75" customHeight="1">
      <c r="A862" s="1"/>
      <c r="B862" s="1"/>
      <c r="C862" s="1"/>
      <c r="D862" s="1"/>
      <c r="E862" s="1"/>
      <c r="F862" s="1"/>
      <c r="G862" s="1"/>
      <c r="H862" s="1"/>
      <c r="I862" s="79"/>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9"/>
      <c r="AM862" s="1"/>
      <c r="AN862" s="1"/>
      <c r="AO862" s="1"/>
      <c r="AP862" s="1"/>
      <c r="AQ862" s="1"/>
      <c r="AR862" s="1"/>
      <c r="AS862" s="1"/>
      <c r="AT862" s="1"/>
      <c r="AU862" s="1"/>
      <c r="AV862" s="1"/>
      <c r="AW862" s="1"/>
      <c r="AX862" s="1"/>
      <c r="AY862" s="1"/>
      <c r="AZ862" s="1"/>
      <c r="BA862" s="1"/>
      <c r="BB862" s="1"/>
      <c r="BC862" s="1"/>
    </row>
    <row r="863" spans="1:55" ht="15.75" customHeight="1">
      <c r="A863" s="1"/>
      <c r="B863" s="1"/>
      <c r="C863" s="1"/>
      <c r="D863" s="1"/>
      <c r="E863" s="1"/>
      <c r="F863" s="1"/>
      <c r="G863" s="1"/>
      <c r="H863" s="1"/>
      <c r="I863" s="79"/>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9"/>
      <c r="AM863" s="1"/>
      <c r="AN863" s="1"/>
      <c r="AO863" s="1"/>
      <c r="AP863" s="1"/>
      <c r="AQ863" s="1"/>
      <c r="AR863" s="1"/>
      <c r="AS863" s="1"/>
      <c r="AT863" s="1"/>
      <c r="AU863" s="1"/>
      <c r="AV863" s="1"/>
      <c r="AW863" s="1"/>
      <c r="AX863" s="1"/>
      <c r="AY863" s="1"/>
      <c r="AZ863" s="1"/>
      <c r="BA863" s="1"/>
      <c r="BB863" s="1"/>
      <c r="BC863" s="1"/>
    </row>
    <row r="864" spans="1:55" ht="15.75" customHeight="1">
      <c r="A864" s="1"/>
      <c r="B864" s="1"/>
      <c r="C864" s="1"/>
      <c r="D864" s="1"/>
      <c r="E864" s="1"/>
      <c r="F864" s="1"/>
      <c r="G864" s="1"/>
      <c r="H864" s="1"/>
      <c r="I864" s="79"/>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9"/>
      <c r="AM864" s="1"/>
      <c r="AN864" s="1"/>
      <c r="AO864" s="1"/>
      <c r="AP864" s="1"/>
      <c r="AQ864" s="1"/>
      <c r="AR864" s="1"/>
      <c r="AS864" s="1"/>
      <c r="AT864" s="1"/>
      <c r="AU864" s="1"/>
      <c r="AV864" s="1"/>
      <c r="AW864" s="1"/>
      <c r="AX864" s="1"/>
      <c r="AY864" s="1"/>
      <c r="AZ864" s="1"/>
      <c r="BA864" s="1"/>
      <c r="BB864" s="1"/>
      <c r="BC864" s="1"/>
    </row>
    <row r="865" spans="1:55" ht="15.75" customHeight="1">
      <c r="A865" s="1"/>
      <c r="B865" s="1"/>
      <c r="C865" s="1"/>
      <c r="D865" s="1"/>
      <c r="E865" s="1"/>
      <c r="F865" s="1"/>
      <c r="G865" s="1"/>
      <c r="H865" s="1"/>
      <c r="I865" s="79"/>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9"/>
      <c r="AM865" s="1"/>
      <c r="AN865" s="1"/>
      <c r="AO865" s="1"/>
      <c r="AP865" s="1"/>
      <c r="AQ865" s="1"/>
      <c r="AR865" s="1"/>
      <c r="AS865" s="1"/>
      <c r="AT865" s="1"/>
      <c r="AU865" s="1"/>
      <c r="AV865" s="1"/>
      <c r="AW865" s="1"/>
      <c r="AX865" s="1"/>
      <c r="AY865" s="1"/>
      <c r="AZ865" s="1"/>
      <c r="BA865" s="1"/>
      <c r="BB865" s="1"/>
      <c r="BC865" s="1"/>
    </row>
    <row r="866" spans="1:55" ht="15.75" customHeight="1">
      <c r="A866" s="1"/>
      <c r="B866" s="1"/>
      <c r="C866" s="1"/>
      <c r="D866" s="1"/>
      <c r="E866" s="1"/>
      <c r="F866" s="1"/>
      <c r="G866" s="1"/>
      <c r="H866" s="1"/>
      <c r="I866" s="79"/>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9"/>
      <c r="AM866" s="1"/>
      <c r="AN866" s="1"/>
      <c r="AO866" s="1"/>
      <c r="AP866" s="1"/>
      <c r="AQ866" s="1"/>
      <c r="AR866" s="1"/>
      <c r="AS866" s="1"/>
      <c r="AT866" s="1"/>
      <c r="AU866" s="1"/>
      <c r="AV866" s="1"/>
      <c r="AW866" s="1"/>
      <c r="AX866" s="1"/>
      <c r="AY866" s="1"/>
      <c r="AZ866" s="1"/>
      <c r="BA866" s="1"/>
      <c r="BB866" s="1"/>
      <c r="BC866" s="1"/>
    </row>
    <row r="867" spans="1:55" ht="15.75" customHeight="1">
      <c r="A867" s="1"/>
      <c r="B867" s="1"/>
      <c r="C867" s="1"/>
      <c r="D867" s="1"/>
      <c r="E867" s="1"/>
      <c r="F867" s="1"/>
      <c r="G867" s="1"/>
      <c r="H867" s="1"/>
      <c r="I867" s="79"/>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9"/>
      <c r="AM867" s="1"/>
      <c r="AN867" s="1"/>
      <c r="AO867" s="1"/>
      <c r="AP867" s="1"/>
      <c r="AQ867" s="1"/>
      <c r="AR867" s="1"/>
      <c r="AS867" s="1"/>
      <c r="AT867" s="1"/>
      <c r="AU867" s="1"/>
      <c r="AV867" s="1"/>
      <c r="AW867" s="1"/>
      <c r="AX867" s="1"/>
      <c r="AY867" s="1"/>
      <c r="AZ867" s="1"/>
      <c r="BA867" s="1"/>
      <c r="BB867" s="1"/>
      <c r="BC867" s="1"/>
    </row>
    <row r="868" spans="1:55" ht="15.75" customHeight="1">
      <c r="A868" s="1"/>
      <c r="B868" s="1"/>
      <c r="C868" s="1"/>
      <c r="D868" s="1"/>
      <c r="E868" s="1"/>
      <c r="F868" s="1"/>
      <c r="G868" s="1"/>
      <c r="H868" s="1"/>
      <c r="I868" s="79"/>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9"/>
      <c r="AM868" s="1"/>
      <c r="AN868" s="1"/>
      <c r="AO868" s="1"/>
      <c r="AP868" s="1"/>
      <c r="AQ868" s="1"/>
      <c r="AR868" s="1"/>
      <c r="AS868" s="1"/>
      <c r="AT868" s="1"/>
      <c r="AU868" s="1"/>
      <c r="AV868" s="1"/>
      <c r="AW868" s="1"/>
      <c r="AX868" s="1"/>
      <c r="AY868" s="1"/>
      <c r="AZ868" s="1"/>
      <c r="BA868" s="1"/>
      <c r="BB868" s="1"/>
      <c r="BC868" s="1"/>
    </row>
    <row r="869" spans="1:55" ht="15.75" customHeight="1">
      <c r="A869" s="1"/>
      <c r="B869" s="1"/>
      <c r="C869" s="1"/>
      <c r="D869" s="1"/>
      <c r="E869" s="1"/>
      <c r="F869" s="1"/>
      <c r="G869" s="1"/>
      <c r="H869" s="1"/>
      <c r="I869" s="79"/>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9"/>
      <c r="AM869" s="1"/>
      <c r="AN869" s="1"/>
      <c r="AO869" s="1"/>
      <c r="AP869" s="1"/>
      <c r="AQ869" s="1"/>
      <c r="AR869" s="1"/>
      <c r="AS869" s="1"/>
      <c r="AT869" s="1"/>
      <c r="AU869" s="1"/>
      <c r="AV869" s="1"/>
      <c r="AW869" s="1"/>
      <c r="AX869" s="1"/>
      <c r="AY869" s="1"/>
      <c r="AZ869" s="1"/>
      <c r="BA869" s="1"/>
      <c r="BB869" s="1"/>
      <c r="BC869" s="1"/>
    </row>
    <row r="870" spans="1:55" ht="15.75" customHeight="1">
      <c r="A870" s="1"/>
      <c r="B870" s="1"/>
      <c r="C870" s="1"/>
      <c r="D870" s="1"/>
      <c r="E870" s="1"/>
      <c r="F870" s="1"/>
      <c r="G870" s="1"/>
      <c r="H870" s="1"/>
      <c r="I870" s="79"/>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9"/>
      <c r="AM870" s="1"/>
      <c r="AN870" s="1"/>
      <c r="AO870" s="1"/>
      <c r="AP870" s="1"/>
      <c r="AQ870" s="1"/>
      <c r="AR870" s="1"/>
      <c r="AS870" s="1"/>
      <c r="AT870" s="1"/>
      <c r="AU870" s="1"/>
      <c r="AV870" s="1"/>
      <c r="AW870" s="1"/>
      <c r="AX870" s="1"/>
      <c r="AY870" s="1"/>
      <c r="AZ870" s="1"/>
      <c r="BA870" s="1"/>
      <c r="BB870" s="1"/>
      <c r="BC870" s="1"/>
    </row>
    <row r="871" spans="1:55" ht="15.75" customHeight="1">
      <c r="A871" s="1"/>
      <c r="B871" s="1"/>
      <c r="C871" s="1"/>
      <c r="D871" s="1"/>
      <c r="E871" s="1"/>
      <c r="F871" s="1"/>
      <c r="G871" s="1"/>
      <c r="H871" s="1"/>
      <c r="I871" s="79"/>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9"/>
      <c r="AM871" s="1"/>
      <c r="AN871" s="1"/>
      <c r="AO871" s="1"/>
      <c r="AP871" s="1"/>
      <c r="AQ871" s="1"/>
      <c r="AR871" s="1"/>
      <c r="AS871" s="1"/>
      <c r="AT871" s="1"/>
      <c r="AU871" s="1"/>
      <c r="AV871" s="1"/>
      <c r="AW871" s="1"/>
      <c r="AX871" s="1"/>
      <c r="AY871" s="1"/>
      <c r="AZ871" s="1"/>
      <c r="BA871" s="1"/>
      <c r="BB871" s="1"/>
      <c r="BC871" s="1"/>
    </row>
    <row r="872" spans="1:55" ht="15.75" customHeight="1">
      <c r="A872" s="1"/>
      <c r="B872" s="1"/>
      <c r="C872" s="1"/>
      <c r="D872" s="1"/>
      <c r="E872" s="1"/>
      <c r="F872" s="1"/>
      <c r="G872" s="1"/>
      <c r="H872" s="1"/>
      <c r="I872" s="79"/>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9"/>
      <c r="AM872" s="1"/>
      <c r="AN872" s="1"/>
      <c r="AO872" s="1"/>
      <c r="AP872" s="1"/>
      <c r="AQ872" s="1"/>
      <c r="AR872" s="1"/>
      <c r="AS872" s="1"/>
      <c r="AT872" s="1"/>
      <c r="AU872" s="1"/>
      <c r="AV872" s="1"/>
      <c r="AW872" s="1"/>
      <c r="AX872" s="1"/>
      <c r="AY872" s="1"/>
      <c r="AZ872" s="1"/>
      <c r="BA872" s="1"/>
      <c r="BB872" s="1"/>
      <c r="BC872" s="1"/>
    </row>
    <row r="873" spans="1:55" ht="15.75" customHeight="1">
      <c r="A873" s="1"/>
      <c r="B873" s="1"/>
      <c r="C873" s="1"/>
      <c r="D873" s="1"/>
      <c r="E873" s="1"/>
      <c r="F873" s="1"/>
      <c r="G873" s="1"/>
      <c r="H873" s="1"/>
      <c r="I873" s="79"/>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9"/>
      <c r="AM873" s="1"/>
      <c r="AN873" s="1"/>
      <c r="AO873" s="1"/>
      <c r="AP873" s="1"/>
      <c r="AQ873" s="1"/>
      <c r="AR873" s="1"/>
      <c r="AS873" s="1"/>
      <c r="AT873" s="1"/>
      <c r="AU873" s="1"/>
      <c r="AV873" s="1"/>
      <c r="AW873" s="1"/>
      <c r="AX873" s="1"/>
      <c r="AY873" s="1"/>
      <c r="AZ873" s="1"/>
      <c r="BA873" s="1"/>
      <c r="BB873" s="1"/>
      <c r="BC873" s="1"/>
    </row>
    <row r="874" spans="1:55" ht="15.75" customHeight="1">
      <c r="A874" s="1"/>
      <c r="B874" s="1"/>
      <c r="C874" s="1"/>
      <c r="D874" s="1"/>
      <c r="E874" s="1"/>
      <c r="F874" s="1"/>
      <c r="G874" s="1"/>
      <c r="H874" s="1"/>
      <c r="I874" s="79"/>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9"/>
      <c r="AM874" s="1"/>
      <c r="AN874" s="1"/>
      <c r="AO874" s="1"/>
      <c r="AP874" s="1"/>
      <c r="AQ874" s="1"/>
      <c r="AR874" s="1"/>
      <c r="AS874" s="1"/>
      <c r="AT874" s="1"/>
      <c r="AU874" s="1"/>
      <c r="AV874" s="1"/>
      <c r="AW874" s="1"/>
      <c r="AX874" s="1"/>
      <c r="AY874" s="1"/>
      <c r="AZ874" s="1"/>
      <c r="BA874" s="1"/>
      <c r="BB874" s="1"/>
      <c r="BC874" s="1"/>
    </row>
    <row r="875" spans="1:55" ht="15.75" customHeight="1">
      <c r="A875" s="1"/>
      <c r="B875" s="1"/>
      <c r="C875" s="1"/>
      <c r="D875" s="1"/>
      <c r="E875" s="1"/>
      <c r="F875" s="1"/>
      <c r="G875" s="1"/>
      <c r="H875" s="1"/>
      <c r="I875" s="79"/>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9"/>
      <c r="AM875" s="1"/>
      <c r="AN875" s="1"/>
      <c r="AO875" s="1"/>
      <c r="AP875" s="1"/>
      <c r="AQ875" s="1"/>
      <c r="AR875" s="1"/>
      <c r="AS875" s="1"/>
      <c r="AT875" s="1"/>
      <c r="AU875" s="1"/>
      <c r="AV875" s="1"/>
      <c r="AW875" s="1"/>
      <c r="AX875" s="1"/>
      <c r="AY875" s="1"/>
      <c r="AZ875" s="1"/>
      <c r="BA875" s="1"/>
      <c r="BB875" s="1"/>
      <c r="BC875" s="1"/>
    </row>
    <row r="876" spans="1:55" ht="15.75" customHeight="1">
      <c r="A876" s="1"/>
      <c r="B876" s="1"/>
      <c r="C876" s="1"/>
      <c r="D876" s="1"/>
      <c r="E876" s="1"/>
      <c r="F876" s="1"/>
      <c r="G876" s="1"/>
      <c r="H876" s="1"/>
      <c r="I876" s="79"/>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9"/>
      <c r="AM876" s="1"/>
      <c r="AN876" s="1"/>
      <c r="AO876" s="1"/>
      <c r="AP876" s="1"/>
      <c r="AQ876" s="1"/>
      <c r="AR876" s="1"/>
      <c r="AS876" s="1"/>
      <c r="AT876" s="1"/>
      <c r="AU876" s="1"/>
      <c r="AV876" s="1"/>
      <c r="AW876" s="1"/>
      <c r="AX876" s="1"/>
      <c r="AY876" s="1"/>
      <c r="AZ876" s="1"/>
      <c r="BA876" s="1"/>
      <c r="BB876" s="1"/>
      <c r="BC876" s="1"/>
    </row>
    <row r="877" spans="1:55" ht="15.75" customHeight="1">
      <c r="A877" s="1"/>
      <c r="B877" s="1"/>
      <c r="C877" s="1"/>
      <c r="D877" s="1"/>
      <c r="E877" s="1"/>
      <c r="F877" s="1"/>
      <c r="G877" s="1"/>
      <c r="H877" s="1"/>
      <c r="I877" s="79"/>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9"/>
      <c r="AM877" s="1"/>
      <c r="AN877" s="1"/>
      <c r="AO877" s="1"/>
      <c r="AP877" s="1"/>
      <c r="AQ877" s="1"/>
      <c r="AR877" s="1"/>
      <c r="AS877" s="1"/>
      <c r="AT877" s="1"/>
      <c r="AU877" s="1"/>
      <c r="AV877" s="1"/>
      <c r="AW877" s="1"/>
      <c r="AX877" s="1"/>
      <c r="AY877" s="1"/>
      <c r="AZ877" s="1"/>
      <c r="BA877" s="1"/>
      <c r="BB877" s="1"/>
      <c r="BC877" s="1"/>
    </row>
    <row r="878" spans="1:55" ht="15.75" customHeight="1">
      <c r="A878" s="1"/>
      <c r="B878" s="1"/>
      <c r="C878" s="1"/>
      <c r="D878" s="1"/>
      <c r="E878" s="1"/>
      <c r="F878" s="1"/>
      <c r="G878" s="1"/>
      <c r="H878" s="1"/>
      <c r="I878" s="79"/>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9"/>
      <c r="AM878" s="1"/>
      <c r="AN878" s="1"/>
      <c r="AO878" s="1"/>
      <c r="AP878" s="1"/>
      <c r="AQ878" s="1"/>
      <c r="AR878" s="1"/>
      <c r="AS878" s="1"/>
      <c r="AT878" s="1"/>
      <c r="AU878" s="1"/>
      <c r="AV878" s="1"/>
      <c r="AW878" s="1"/>
      <c r="AX878" s="1"/>
      <c r="AY878" s="1"/>
      <c r="AZ878" s="1"/>
      <c r="BA878" s="1"/>
      <c r="BB878" s="1"/>
      <c r="BC878" s="1"/>
    </row>
    <row r="879" spans="1:55" ht="15.75" customHeight="1">
      <c r="A879" s="1"/>
      <c r="B879" s="1"/>
      <c r="C879" s="1"/>
      <c r="D879" s="1"/>
      <c r="E879" s="1"/>
      <c r="F879" s="1"/>
      <c r="G879" s="1"/>
      <c r="H879" s="1"/>
      <c r="I879" s="79"/>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9"/>
      <c r="AM879" s="1"/>
      <c r="AN879" s="1"/>
      <c r="AO879" s="1"/>
      <c r="AP879" s="1"/>
      <c r="AQ879" s="1"/>
      <c r="AR879" s="1"/>
      <c r="AS879" s="1"/>
      <c r="AT879" s="1"/>
      <c r="AU879" s="1"/>
      <c r="AV879" s="1"/>
      <c r="AW879" s="1"/>
      <c r="AX879" s="1"/>
      <c r="AY879" s="1"/>
      <c r="AZ879" s="1"/>
      <c r="BA879" s="1"/>
      <c r="BB879" s="1"/>
      <c r="BC879" s="1"/>
    </row>
    <row r="880" spans="1:55" ht="15.75" customHeight="1">
      <c r="A880" s="1"/>
      <c r="B880" s="1"/>
      <c r="C880" s="1"/>
      <c r="D880" s="1"/>
      <c r="E880" s="1"/>
      <c r="F880" s="1"/>
      <c r="G880" s="1"/>
      <c r="H880" s="1"/>
      <c r="I880" s="79"/>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9"/>
      <c r="AM880" s="1"/>
      <c r="AN880" s="1"/>
      <c r="AO880" s="1"/>
      <c r="AP880" s="1"/>
      <c r="AQ880" s="1"/>
      <c r="AR880" s="1"/>
      <c r="AS880" s="1"/>
      <c r="AT880" s="1"/>
      <c r="AU880" s="1"/>
      <c r="AV880" s="1"/>
      <c r="AW880" s="1"/>
      <c r="AX880" s="1"/>
      <c r="AY880" s="1"/>
      <c r="AZ880" s="1"/>
      <c r="BA880" s="1"/>
      <c r="BB880" s="1"/>
      <c r="BC880" s="1"/>
    </row>
    <row r="881" spans="1:55" ht="15.75" customHeight="1">
      <c r="A881" s="1"/>
      <c r="B881" s="1"/>
      <c r="C881" s="1"/>
      <c r="D881" s="1"/>
      <c r="E881" s="1"/>
      <c r="F881" s="1"/>
      <c r="G881" s="1"/>
      <c r="H881" s="1"/>
      <c r="I881" s="79"/>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9"/>
      <c r="AM881" s="1"/>
      <c r="AN881" s="1"/>
      <c r="AO881" s="1"/>
      <c r="AP881" s="1"/>
      <c r="AQ881" s="1"/>
      <c r="AR881" s="1"/>
      <c r="AS881" s="1"/>
      <c r="AT881" s="1"/>
      <c r="AU881" s="1"/>
      <c r="AV881" s="1"/>
      <c r="AW881" s="1"/>
      <c r="AX881" s="1"/>
      <c r="AY881" s="1"/>
      <c r="AZ881" s="1"/>
      <c r="BA881" s="1"/>
      <c r="BB881" s="1"/>
      <c r="BC881" s="1"/>
    </row>
    <row r="882" spans="1:55" ht="15.75" customHeight="1">
      <c r="A882" s="1"/>
      <c r="B882" s="1"/>
      <c r="C882" s="1"/>
      <c r="D882" s="1"/>
      <c r="E882" s="1"/>
      <c r="F882" s="1"/>
      <c r="G882" s="1"/>
      <c r="H882" s="1"/>
      <c r="I882" s="79"/>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9"/>
      <c r="AM882" s="1"/>
      <c r="AN882" s="1"/>
      <c r="AO882" s="1"/>
      <c r="AP882" s="1"/>
      <c r="AQ882" s="1"/>
      <c r="AR882" s="1"/>
      <c r="AS882" s="1"/>
      <c r="AT882" s="1"/>
      <c r="AU882" s="1"/>
      <c r="AV882" s="1"/>
      <c r="AW882" s="1"/>
      <c r="AX882" s="1"/>
      <c r="AY882" s="1"/>
      <c r="AZ882" s="1"/>
      <c r="BA882" s="1"/>
      <c r="BB882" s="1"/>
      <c r="BC882" s="1"/>
    </row>
    <row r="883" spans="1:55" ht="15.75" customHeight="1">
      <c r="A883" s="1"/>
      <c r="B883" s="1"/>
      <c r="C883" s="1"/>
      <c r="D883" s="1"/>
      <c r="E883" s="1"/>
      <c r="F883" s="1"/>
      <c r="G883" s="1"/>
      <c r="H883" s="1"/>
      <c r="I883" s="79"/>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9"/>
      <c r="AM883" s="1"/>
      <c r="AN883" s="1"/>
      <c r="AO883" s="1"/>
      <c r="AP883" s="1"/>
      <c r="AQ883" s="1"/>
      <c r="AR883" s="1"/>
      <c r="AS883" s="1"/>
      <c r="AT883" s="1"/>
      <c r="AU883" s="1"/>
      <c r="AV883" s="1"/>
      <c r="AW883" s="1"/>
      <c r="AX883" s="1"/>
      <c r="AY883" s="1"/>
      <c r="AZ883" s="1"/>
      <c r="BA883" s="1"/>
      <c r="BB883" s="1"/>
      <c r="BC883" s="1"/>
    </row>
    <row r="884" spans="1:55" ht="15.75" customHeight="1">
      <c r="A884" s="1"/>
      <c r="B884" s="1"/>
      <c r="C884" s="1"/>
      <c r="D884" s="1"/>
      <c r="E884" s="1"/>
      <c r="F884" s="1"/>
      <c r="G884" s="1"/>
      <c r="H884" s="1"/>
      <c r="I884" s="79"/>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9"/>
      <c r="AM884" s="1"/>
      <c r="AN884" s="1"/>
      <c r="AO884" s="1"/>
      <c r="AP884" s="1"/>
      <c r="AQ884" s="1"/>
      <c r="AR884" s="1"/>
      <c r="AS884" s="1"/>
      <c r="AT884" s="1"/>
      <c r="AU884" s="1"/>
      <c r="AV884" s="1"/>
      <c r="AW884" s="1"/>
      <c r="AX884" s="1"/>
      <c r="AY884" s="1"/>
      <c r="AZ884" s="1"/>
      <c r="BA884" s="1"/>
      <c r="BB884" s="1"/>
      <c r="BC884" s="1"/>
    </row>
    <row r="885" spans="1:55" ht="15.75" customHeight="1">
      <c r="A885" s="1"/>
      <c r="B885" s="1"/>
      <c r="C885" s="1"/>
      <c r="D885" s="1"/>
      <c r="E885" s="1"/>
      <c r="F885" s="1"/>
      <c r="G885" s="1"/>
      <c r="H885" s="1"/>
      <c r="I885" s="79"/>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9"/>
      <c r="AM885" s="1"/>
      <c r="AN885" s="1"/>
      <c r="AO885" s="1"/>
      <c r="AP885" s="1"/>
      <c r="AQ885" s="1"/>
      <c r="AR885" s="1"/>
      <c r="AS885" s="1"/>
      <c r="AT885" s="1"/>
      <c r="AU885" s="1"/>
      <c r="AV885" s="1"/>
      <c r="AW885" s="1"/>
      <c r="AX885" s="1"/>
      <c r="AY885" s="1"/>
      <c r="AZ885" s="1"/>
      <c r="BA885" s="1"/>
      <c r="BB885" s="1"/>
      <c r="BC885" s="1"/>
    </row>
    <row r="886" spans="1:55" ht="15.75" customHeight="1">
      <c r="A886" s="1"/>
      <c r="B886" s="1"/>
      <c r="C886" s="1"/>
      <c r="D886" s="1"/>
      <c r="E886" s="1"/>
      <c r="F886" s="1"/>
      <c r="G886" s="1"/>
      <c r="H886" s="1"/>
      <c r="I886" s="79"/>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9"/>
      <c r="AM886" s="1"/>
      <c r="AN886" s="1"/>
      <c r="AO886" s="1"/>
      <c r="AP886" s="1"/>
      <c r="AQ886" s="1"/>
      <c r="AR886" s="1"/>
      <c r="AS886" s="1"/>
      <c r="AT886" s="1"/>
      <c r="AU886" s="1"/>
      <c r="AV886" s="1"/>
      <c r="AW886" s="1"/>
      <c r="AX886" s="1"/>
      <c r="AY886" s="1"/>
      <c r="AZ886" s="1"/>
      <c r="BA886" s="1"/>
      <c r="BB886" s="1"/>
      <c r="BC886" s="1"/>
    </row>
    <row r="887" spans="1:55" ht="15.75" customHeight="1">
      <c r="A887" s="1"/>
      <c r="B887" s="1"/>
      <c r="C887" s="1"/>
      <c r="D887" s="1"/>
      <c r="E887" s="1"/>
      <c r="F887" s="1"/>
      <c r="G887" s="1"/>
      <c r="H887" s="1"/>
      <c r="I887" s="79"/>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9"/>
      <c r="AM887" s="1"/>
      <c r="AN887" s="1"/>
      <c r="AO887" s="1"/>
      <c r="AP887" s="1"/>
      <c r="AQ887" s="1"/>
      <c r="AR887" s="1"/>
      <c r="AS887" s="1"/>
      <c r="AT887" s="1"/>
      <c r="AU887" s="1"/>
      <c r="AV887" s="1"/>
      <c r="AW887" s="1"/>
      <c r="AX887" s="1"/>
      <c r="AY887" s="1"/>
      <c r="AZ887" s="1"/>
      <c r="BA887" s="1"/>
      <c r="BB887" s="1"/>
      <c r="BC887" s="1"/>
    </row>
    <row r="888" spans="1:55" ht="15.75" customHeight="1">
      <c r="A888" s="1"/>
      <c r="B888" s="1"/>
      <c r="C888" s="1"/>
      <c r="D888" s="1"/>
      <c r="E888" s="1"/>
      <c r="F888" s="1"/>
      <c r="G888" s="1"/>
      <c r="H888" s="1"/>
      <c r="I888" s="79"/>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9"/>
      <c r="AM888" s="1"/>
      <c r="AN888" s="1"/>
      <c r="AO888" s="1"/>
      <c r="AP888" s="1"/>
      <c r="AQ888" s="1"/>
      <c r="AR888" s="1"/>
      <c r="AS888" s="1"/>
      <c r="AT888" s="1"/>
      <c r="AU888" s="1"/>
      <c r="AV888" s="1"/>
      <c r="AW888" s="1"/>
      <c r="AX888" s="1"/>
      <c r="AY888" s="1"/>
      <c r="AZ888" s="1"/>
      <c r="BA888" s="1"/>
      <c r="BB888" s="1"/>
      <c r="BC888" s="1"/>
    </row>
    <row r="889" spans="1:55" ht="15.75" customHeight="1">
      <c r="A889" s="1"/>
      <c r="B889" s="1"/>
      <c r="C889" s="1"/>
      <c r="D889" s="1"/>
      <c r="E889" s="1"/>
      <c r="F889" s="1"/>
      <c r="G889" s="1"/>
      <c r="H889" s="1"/>
      <c r="I889" s="79"/>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9"/>
      <c r="AM889" s="1"/>
      <c r="AN889" s="1"/>
      <c r="AO889" s="1"/>
      <c r="AP889" s="1"/>
      <c r="AQ889" s="1"/>
      <c r="AR889" s="1"/>
      <c r="AS889" s="1"/>
      <c r="AT889" s="1"/>
      <c r="AU889" s="1"/>
      <c r="AV889" s="1"/>
      <c r="AW889" s="1"/>
      <c r="AX889" s="1"/>
      <c r="AY889" s="1"/>
      <c r="AZ889" s="1"/>
      <c r="BA889" s="1"/>
      <c r="BB889" s="1"/>
      <c r="BC889" s="1"/>
    </row>
    <row r="890" spans="1:55" ht="15.75" customHeight="1">
      <c r="A890" s="1"/>
      <c r="B890" s="1"/>
      <c r="C890" s="1"/>
      <c r="D890" s="1"/>
      <c r="E890" s="1"/>
      <c r="F890" s="1"/>
      <c r="G890" s="1"/>
      <c r="H890" s="1"/>
      <c r="I890" s="79"/>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9"/>
      <c r="AM890" s="1"/>
      <c r="AN890" s="1"/>
      <c r="AO890" s="1"/>
      <c r="AP890" s="1"/>
      <c r="AQ890" s="1"/>
      <c r="AR890" s="1"/>
      <c r="AS890" s="1"/>
      <c r="AT890" s="1"/>
      <c r="AU890" s="1"/>
      <c r="AV890" s="1"/>
      <c r="AW890" s="1"/>
      <c r="AX890" s="1"/>
      <c r="AY890" s="1"/>
      <c r="AZ890" s="1"/>
      <c r="BA890" s="1"/>
      <c r="BB890" s="1"/>
      <c r="BC890" s="1"/>
    </row>
    <row r="891" spans="1:55" ht="15.75" customHeight="1">
      <c r="A891" s="1"/>
      <c r="B891" s="1"/>
      <c r="C891" s="1"/>
      <c r="D891" s="1"/>
      <c r="E891" s="1"/>
      <c r="F891" s="1"/>
      <c r="G891" s="1"/>
      <c r="H891" s="1"/>
      <c r="I891" s="79"/>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9"/>
      <c r="AM891" s="1"/>
      <c r="AN891" s="1"/>
      <c r="AO891" s="1"/>
      <c r="AP891" s="1"/>
      <c r="AQ891" s="1"/>
      <c r="AR891" s="1"/>
      <c r="AS891" s="1"/>
      <c r="AT891" s="1"/>
      <c r="AU891" s="1"/>
      <c r="AV891" s="1"/>
      <c r="AW891" s="1"/>
      <c r="AX891" s="1"/>
      <c r="AY891" s="1"/>
      <c r="AZ891" s="1"/>
      <c r="BA891" s="1"/>
      <c r="BB891" s="1"/>
      <c r="BC891" s="1"/>
    </row>
    <row r="892" spans="1:55" ht="15.75" customHeight="1">
      <c r="A892" s="1"/>
      <c r="B892" s="1"/>
      <c r="C892" s="1"/>
      <c r="D892" s="1"/>
      <c r="E892" s="1"/>
      <c r="F892" s="1"/>
      <c r="G892" s="1"/>
      <c r="H892" s="1"/>
      <c r="I892" s="79"/>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9"/>
      <c r="AM892" s="1"/>
      <c r="AN892" s="1"/>
      <c r="AO892" s="1"/>
      <c r="AP892" s="1"/>
      <c r="AQ892" s="1"/>
      <c r="AR892" s="1"/>
      <c r="AS892" s="1"/>
      <c r="AT892" s="1"/>
      <c r="AU892" s="1"/>
      <c r="AV892" s="1"/>
      <c r="AW892" s="1"/>
      <c r="AX892" s="1"/>
      <c r="AY892" s="1"/>
      <c r="AZ892" s="1"/>
      <c r="BA892" s="1"/>
      <c r="BB892" s="1"/>
      <c r="BC892" s="1"/>
    </row>
    <row r="893" spans="1:55" ht="15.75" customHeight="1">
      <c r="A893" s="1"/>
      <c r="B893" s="1"/>
      <c r="C893" s="1"/>
      <c r="D893" s="1"/>
      <c r="E893" s="1"/>
      <c r="F893" s="1"/>
      <c r="G893" s="1"/>
      <c r="H893" s="1"/>
      <c r="I893" s="79"/>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9"/>
      <c r="AM893" s="1"/>
      <c r="AN893" s="1"/>
      <c r="AO893" s="1"/>
      <c r="AP893" s="1"/>
      <c r="AQ893" s="1"/>
      <c r="AR893" s="1"/>
      <c r="AS893" s="1"/>
      <c r="AT893" s="1"/>
      <c r="AU893" s="1"/>
      <c r="AV893" s="1"/>
      <c r="AW893" s="1"/>
      <c r="AX893" s="1"/>
      <c r="AY893" s="1"/>
      <c r="AZ893" s="1"/>
      <c r="BA893" s="1"/>
      <c r="BB893" s="1"/>
      <c r="BC893" s="1"/>
    </row>
    <row r="894" spans="1:55" ht="15.75" customHeight="1">
      <c r="A894" s="1"/>
      <c r="B894" s="1"/>
      <c r="C894" s="1"/>
      <c r="D894" s="1"/>
      <c r="E894" s="1"/>
      <c r="F894" s="1"/>
      <c r="G894" s="1"/>
      <c r="H894" s="1"/>
      <c r="I894" s="79"/>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9"/>
      <c r="AM894" s="1"/>
      <c r="AN894" s="1"/>
      <c r="AO894" s="1"/>
      <c r="AP894" s="1"/>
      <c r="AQ894" s="1"/>
      <c r="AR894" s="1"/>
      <c r="AS894" s="1"/>
      <c r="AT894" s="1"/>
      <c r="AU894" s="1"/>
      <c r="AV894" s="1"/>
      <c r="AW894" s="1"/>
      <c r="AX894" s="1"/>
      <c r="AY894" s="1"/>
      <c r="AZ894" s="1"/>
      <c r="BA894" s="1"/>
      <c r="BB894" s="1"/>
      <c r="BC894" s="1"/>
    </row>
    <row r="895" spans="1:55" ht="15.75" customHeight="1">
      <c r="A895" s="1"/>
      <c r="B895" s="1"/>
      <c r="C895" s="1"/>
      <c r="D895" s="1"/>
      <c r="E895" s="1"/>
      <c r="F895" s="1"/>
      <c r="G895" s="1"/>
      <c r="H895" s="1"/>
      <c r="I895" s="79"/>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9"/>
      <c r="AM895" s="1"/>
      <c r="AN895" s="1"/>
      <c r="AO895" s="1"/>
      <c r="AP895" s="1"/>
      <c r="AQ895" s="1"/>
      <c r="AR895" s="1"/>
      <c r="AS895" s="1"/>
      <c r="AT895" s="1"/>
      <c r="AU895" s="1"/>
      <c r="AV895" s="1"/>
      <c r="AW895" s="1"/>
      <c r="AX895" s="1"/>
      <c r="AY895" s="1"/>
      <c r="AZ895" s="1"/>
      <c r="BA895" s="1"/>
      <c r="BB895" s="1"/>
      <c r="BC895" s="1"/>
    </row>
    <row r="896" spans="1:55" ht="15.75" customHeight="1">
      <c r="A896" s="1"/>
      <c r="B896" s="1"/>
      <c r="C896" s="1"/>
      <c r="D896" s="1"/>
      <c r="E896" s="1"/>
      <c r="F896" s="1"/>
      <c r="G896" s="1"/>
      <c r="H896" s="1"/>
      <c r="I896" s="79"/>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9"/>
      <c r="AM896" s="1"/>
      <c r="AN896" s="1"/>
      <c r="AO896" s="1"/>
      <c r="AP896" s="1"/>
      <c r="AQ896" s="1"/>
      <c r="AR896" s="1"/>
      <c r="AS896" s="1"/>
      <c r="AT896" s="1"/>
      <c r="AU896" s="1"/>
      <c r="AV896" s="1"/>
      <c r="AW896" s="1"/>
      <c r="AX896" s="1"/>
      <c r="AY896" s="1"/>
      <c r="AZ896" s="1"/>
      <c r="BA896" s="1"/>
      <c r="BB896" s="1"/>
      <c r="BC896" s="1"/>
    </row>
    <row r="897" spans="1:55" ht="15.75" customHeight="1">
      <c r="A897" s="1"/>
      <c r="B897" s="1"/>
      <c r="C897" s="1"/>
      <c r="D897" s="1"/>
      <c r="E897" s="1"/>
      <c r="F897" s="1"/>
      <c r="G897" s="1"/>
      <c r="H897" s="1"/>
      <c r="I897" s="79"/>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9"/>
      <c r="AM897" s="1"/>
      <c r="AN897" s="1"/>
      <c r="AO897" s="1"/>
      <c r="AP897" s="1"/>
      <c r="AQ897" s="1"/>
      <c r="AR897" s="1"/>
      <c r="AS897" s="1"/>
      <c r="AT897" s="1"/>
      <c r="AU897" s="1"/>
      <c r="AV897" s="1"/>
      <c r="AW897" s="1"/>
      <c r="AX897" s="1"/>
      <c r="AY897" s="1"/>
      <c r="AZ897" s="1"/>
      <c r="BA897" s="1"/>
      <c r="BB897" s="1"/>
      <c r="BC897" s="1"/>
    </row>
    <row r="898" spans="1:55" ht="15.75" customHeight="1">
      <c r="A898" s="1"/>
      <c r="B898" s="1"/>
      <c r="C898" s="1"/>
      <c r="D898" s="1"/>
      <c r="E898" s="1"/>
      <c r="F898" s="1"/>
      <c r="G898" s="1"/>
      <c r="H898" s="1"/>
      <c r="I898" s="79"/>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9"/>
      <c r="AM898" s="1"/>
      <c r="AN898" s="1"/>
      <c r="AO898" s="1"/>
      <c r="AP898" s="1"/>
      <c r="AQ898" s="1"/>
      <c r="AR898" s="1"/>
      <c r="AS898" s="1"/>
      <c r="AT898" s="1"/>
      <c r="AU898" s="1"/>
      <c r="AV898" s="1"/>
      <c r="AW898" s="1"/>
      <c r="AX898" s="1"/>
      <c r="AY898" s="1"/>
      <c r="AZ898" s="1"/>
      <c r="BA898" s="1"/>
      <c r="BB898" s="1"/>
      <c r="BC898" s="1"/>
    </row>
    <row r="899" spans="1:55" ht="15.75" customHeight="1">
      <c r="A899" s="1"/>
      <c r="B899" s="1"/>
      <c r="C899" s="1"/>
      <c r="D899" s="1"/>
      <c r="E899" s="1"/>
      <c r="F899" s="1"/>
      <c r="G899" s="1"/>
      <c r="H899" s="1"/>
      <c r="I899" s="79"/>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9"/>
      <c r="AM899" s="1"/>
      <c r="AN899" s="1"/>
      <c r="AO899" s="1"/>
      <c r="AP899" s="1"/>
      <c r="AQ899" s="1"/>
      <c r="AR899" s="1"/>
      <c r="AS899" s="1"/>
      <c r="AT899" s="1"/>
      <c r="AU899" s="1"/>
      <c r="AV899" s="1"/>
      <c r="AW899" s="1"/>
      <c r="AX899" s="1"/>
      <c r="AY899" s="1"/>
      <c r="AZ899" s="1"/>
      <c r="BA899" s="1"/>
      <c r="BB899" s="1"/>
      <c r="BC899" s="1"/>
    </row>
    <row r="900" spans="1:55" ht="15.75" customHeight="1">
      <c r="A900" s="1"/>
      <c r="B900" s="1"/>
      <c r="C900" s="1"/>
      <c r="D900" s="1"/>
      <c r="E900" s="1"/>
      <c r="F900" s="1"/>
      <c r="G900" s="1"/>
      <c r="H900" s="1"/>
      <c r="I900" s="79"/>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9"/>
      <c r="AM900" s="1"/>
      <c r="AN900" s="1"/>
      <c r="AO900" s="1"/>
      <c r="AP900" s="1"/>
      <c r="AQ900" s="1"/>
      <c r="AR900" s="1"/>
      <c r="AS900" s="1"/>
      <c r="AT900" s="1"/>
      <c r="AU900" s="1"/>
      <c r="AV900" s="1"/>
      <c r="AW900" s="1"/>
      <c r="AX900" s="1"/>
      <c r="AY900" s="1"/>
      <c r="AZ900" s="1"/>
      <c r="BA900" s="1"/>
      <c r="BB900" s="1"/>
      <c r="BC900" s="1"/>
    </row>
    <row r="901" spans="1:55" ht="15.75" customHeight="1">
      <c r="A901" s="1"/>
      <c r="B901" s="1"/>
      <c r="C901" s="1"/>
      <c r="D901" s="1"/>
      <c r="E901" s="1"/>
      <c r="F901" s="1"/>
      <c r="G901" s="1"/>
      <c r="H901" s="1"/>
      <c r="I901" s="79"/>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9"/>
      <c r="AM901" s="1"/>
      <c r="AN901" s="1"/>
      <c r="AO901" s="1"/>
      <c r="AP901" s="1"/>
      <c r="AQ901" s="1"/>
      <c r="AR901" s="1"/>
      <c r="AS901" s="1"/>
      <c r="AT901" s="1"/>
      <c r="AU901" s="1"/>
      <c r="AV901" s="1"/>
      <c r="AW901" s="1"/>
      <c r="AX901" s="1"/>
      <c r="AY901" s="1"/>
      <c r="AZ901" s="1"/>
      <c r="BA901" s="1"/>
      <c r="BB901" s="1"/>
      <c r="BC901" s="1"/>
    </row>
    <row r="902" spans="1:55" ht="15.75" customHeight="1">
      <c r="A902" s="1"/>
      <c r="B902" s="1"/>
      <c r="C902" s="1"/>
      <c r="D902" s="1"/>
      <c r="E902" s="1"/>
      <c r="F902" s="1"/>
      <c r="G902" s="1"/>
      <c r="H902" s="1"/>
      <c r="I902" s="79"/>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9"/>
      <c r="AM902" s="1"/>
      <c r="AN902" s="1"/>
      <c r="AO902" s="1"/>
      <c r="AP902" s="1"/>
      <c r="AQ902" s="1"/>
      <c r="AR902" s="1"/>
      <c r="AS902" s="1"/>
      <c r="AT902" s="1"/>
      <c r="AU902" s="1"/>
      <c r="AV902" s="1"/>
      <c r="AW902" s="1"/>
      <c r="AX902" s="1"/>
      <c r="AY902" s="1"/>
      <c r="AZ902" s="1"/>
      <c r="BA902" s="1"/>
      <c r="BB902" s="1"/>
      <c r="BC902" s="1"/>
    </row>
    <row r="903" spans="1:55" ht="15.75" customHeight="1">
      <c r="A903" s="1"/>
      <c r="B903" s="1"/>
      <c r="C903" s="1"/>
      <c r="D903" s="1"/>
      <c r="E903" s="1"/>
      <c r="F903" s="1"/>
      <c r="G903" s="1"/>
      <c r="H903" s="1"/>
      <c r="I903" s="79"/>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9"/>
      <c r="AM903" s="1"/>
      <c r="AN903" s="1"/>
      <c r="AO903" s="1"/>
      <c r="AP903" s="1"/>
      <c r="AQ903" s="1"/>
      <c r="AR903" s="1"/>
      <c r="AS903" s="1"/>
      <c r="AT903" s="1"/>
      <c r="AU903" s="1"/>
      <c r="AV903" s="1"/>
      <c r="AW903" s="1"/>
      <c r="AX903" s="1"/>
      <c r="AY903" s="1"/>
      <c r="AZ903" s="1"/>
      <c r="BA903" s="1"/>
      <c r="BB903" s="1"/>
      <c r="BC903" s="1"/>
    </row>
    <row r="904" spans="1:55" ht="15.75" customHeight="1">
      <c r="A904" s="1"/>
      <c r="B904" s="1"/>
      <c r="C904" s="1"/>
      <c r="D904" s="1"/>
      <c r="E904" s="1"/>
      <c r="F904" s="1"/>
      <c r="G904" s="1"/>
      <c r="H904" s="1"/>
      <c r="I904" s="79"/>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9"/>
      <c r="AM904" s="1"/>
      <c r="AN904" s="1"/>
      <c r="AO904" s="1"/>
      <c r="AP904" s="1"/>
      <c r="AQ904" s="1"/>
      <c r="AR904" s="1"/>
      <c r="AS904" s="1"/>
      <c r="AT904" s="1"/>
      <c r="AU904" s="1"/>
      <c r="AV904" s="1"/>
      <c r="AW904" s="1"/>
      <c r="AX904" s="1"/>
      <c r="AY904" s="1"/>
      <c r="AZ904" s="1"/>
      <c r="BA904" s="1"/>
      <c r="BB904" s="1"/>
      <c r="BC904" s="1"/>
    </row>
    <row r="905" spans="1:55" ht="15.75" customHeight="1">
      <c r="A905" s="1"/>
      <c r="B905" s="1"/>
      <c r="C905" s="1"/>
      <c r="D905" s="1"/>
      <c r="E905" s="1"/>
      <c r="F905" s="1"/>
      <c r="G905" s="1"/>
      <c r="H905" s="1"/>
      <c r="I905" s="79"/>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9"/>
      <c r="AM905" s="1"/>
      <c r="AN905" s="1"/>
      <c r="AO905" s="1"/>
      <c r="AP905" s="1"/>
      <c r="AQ905" s="1"/>
      <c r="AR905" s="1"/>
      <c r="AS905" s="1"/>
      <c r="AT905" s="1"/>
      <c r="AU905" s="1"/>
      <c r="AV905" s="1"/>
      <c r="AW905" s="1"/>
      <c r="AX905" s="1"/>
      <c r="AY905" s="1"/>
      <c r="AZ905" s="1"/>
      <c r="BA905" s="1"/>
      <c r="BB905" s="1"/>
      <c r="BC905" s="1"/>
    </row>
    <row r="906" spans="1:55" ht="15.75" customHeight="1">
      <c r="A906" s="1"/>
      <c r="B906" s="1"/>
      <c r="C906" s="1"/>
      <c r="D906" s="1"/>
      <c r="E906" s="1"/>
      <c r="F906" s="1"/>
      <c r="G906" s="1"/>
      <c r="H906" s="1"/>
      <c r="I906" s="79"/>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9"/>
      <c r="AM906" s="1"/>
      <c r="AN906" s="1"/>
      <c r="AO906" s="1"/>
      <c r="AP906" s="1"/>
      <c r="AQ906" s="1"/>
      <c r="AR906" s="1"/>
      <c r="AS906" s="1"/>
      <c r="AT906" s="1"/>
      <c r="AU906" s="1"/>
      <c r="AV906" s="1"/>
      <c r="AW906" s="1"/>
      <c r="AX906" s="1"/>
      <c r="AY906" s="1"/>
      <c r="AZ906" s="1"/>
      <c r="BA906" s="1"/>
      <c r="BB906" s="1"/>
      <c r="BC906" s="1"/>
    </row>
    <row r="907" spans="1:55" ht="15.75" customHeight="1">
      <c r="A907" s="1"/>
      <c r="B907" s="1"/>
      <c r="C907" s="1"/>
      <c r="D907" s="1"/>
      <c r="E907" s="1"/>
      <c r="F907" s="1"/>
      <c r="G907" s="1"/>
      <c r="H907" s="1"/>
      <c r="I907" s="79"/>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9"/>
      <c r="AM907" s="1"/>
      <c r="AN907" s="1"/>
      <c r="AO907" s="1"/>
      <c r="AP907" s="1"/>
      <c r="AQ907" s="1"/>
      <c r="AR907" s="1"/>
      <c r="AS907" s="1"/>
      <c r="AT907" s="1"/>
      <c r="AU907" s="1"/>
      <c r="AV907" s="1"/>
      <c r="AW907" s="1"/>
      <c r="AX907" s="1"/>
      <c r="AY907" s="1"/>
      <c r="AZ907" s="1"/>
      <c r="BA907" s="1"/>
      <c r="BB907" s="1"/>
      <c r="BC907" s="1"/>
    </row>
    <row r="908" spans="1:55" ht="15.75" customHeight="1">
      <c r="A908" s="1"/>
      <c r="B908" s="1"/>
      <c r="C908" s="1"/>
      <c r="D908" s="1"/>
      <c r="E908" s="1"/>
      <c r="F908" s="1"/>
      <c r="G908" s="1"/>
      <c r="H908" s="1"/>
      <c r="I908" s="79"/>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9"/>
      <c r="AM908" s="1"/>
      <c r="AN908" s="1"/>
      <c r="AO908" s="1"/>
      <c r="AP908" s="1"/>
      <c r="AQ908" s="1"/>
      <c r="AR908" s="1"/>
      <c r="AS908" s="1"/>
      <c r="AT908" s="1"/>
      <c r="AU908" s="1"/>
      <c r="AV908" s="1"/>
      <c r="AW908" s="1"/>
      <c r="AX908" s="1"/>
      <c r="AY908" s="1"/>
      <c r="AZ908" s="1"/>
      <c r="BA908" s="1"/>
      <c r="BB908" s="1"/>
      <c r="BC908" s="1"/>
    </row>
    <row r="909" spans="1:55" ht="15.75" customHeight="1">
      <c r="A909" s="1"/>
      <c r="B909" s="1"/>
      <c r="C909" s="1"/>
      <c r="D909" s="1"/>
      <c r="E909" s="1"/>
      <c r="F909" s="1"/>
      <c r="G909" s="1"/>
      <c r="H909" s="1"/>
      <c r="I909" s="79"/>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9"/>
      <c r="AM909" s="1"/>
      <c r="AN909" s="1"/>
      <c r="AO909" s="1"/>
      <c r="AP909" s="1"/>
      <c r="AQ909" s="1"/>
      <c r="AR909" s="1"/>
      <c r="AS909" s="1"/>
      <c r="AT909" s="1"/>
      <c r="AU909" s="1"/>
      <c r="AV909" s="1"/>
      <c r="AW909" s="1"/>
      <c r="AX909" s="1"/>
      <c r="AY909" s="1"/>
      <c r="AZ909" s="1"/>
      <c r="BA909" s="1"/>
      <c r="BB909" s="1"/>
      <c r="BC909" s="1"/>
    </row>
    <row r="910" spans="1:55" ht="15.75" customHeight="1">
      <c r="A910" s="1"/>
      <c r="B910" s="1"/>
      <c r="C910" s="1"/>
      <c r="D910" s="1"/>
      <c r="E910" s="1"/>
      <c r="F910" s="1"/>
      <c r="G910" s="1"/>
      <c r="H910" s="1"/>
      <c r="I910" s="79"/>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9"/>
      <c r="AM910" s="1"/>
      <c r="AN910" s="1"/>
      <c r="AO910" s="1"/>
      <c r="AP910" s="1"/>
      <c r="AQ910" s="1"/>
      <c r="AR910" s="1"/>
      <c r="AS910" s="1"/>
      <c r="AT910" s="1"/>
      <c r="AU910" s="1"/>
      <c r="AV910" s="1"/>
      <c r="AW910" s="1"/>
      <c r="AX910" s="1"/>
      <c r="AY910" s="1"/>
      <c r="AZ910" s="1"/>
      <c r="BA910" s="1"/>
      <c r="BB910" s="1"/>
      <c r="BC910" s="1"/>
    </row>
    <row r="911" spans="1:55" ht="15.75" customHeight="1">
      <c r="A911" s="1"/>
      <c r="B911" s="1"/>
      <c r="C911" s="1"/>
      <c r="D911" s="1"/>
      <c r="E911" s="1"/>
      <c r="F911" s="1"/>
      <c r="G911" s="1"/>
      <c r="H911" s="1"/>
      <c r="I911" s="79"/>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9"/>
      <c r="AM911" s="1"/>
      <c r="AN911" s="1"/>
      <c r="AO911" s="1"/>
      <c r="AP911" s="1"/>
      <c r="AQ911" s="1"/>
      <c r="AR911" s="1"/>
      <c r="AS911" s="1"/>
      <c r="AT911" s="1"/>
      <c r="AU911" s="1"/>
      <c r="AV911" s="1"/>
      <c r="AW911" s="1"/>
      <c r="AX911" s="1"/>
      <c r="AY911" s="1"/>
      <c r="AZ911" s="1"/>
      <c r="BA911" s="1"/>
      <c r="BB911" s="1"/>
      <c r="BC911" s="1"/>
    </row>
    <row r="912" spans="1:55" ht="15.75" customHeight="1">
      <c r="A912" s="1"/>
      <c r="B912" s="1"/>
      <c r="C912" s="1"/>
      <c r="D912" s="1"/>
      <c r="E912" s="1"/>
      <c r="F912" s="1"/>
      <c r="G912" s="1"/>
      <c r="H912" s="1"/>
      <c r="I912" s="79"/>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9"/>
      <c r="AM912" s="1"/>
      <c r="AN912" s="1"/>
      <c r="AO912" s="1"/>
      <c r="AP912" s="1"/>
      <c r="AQ912" s="1"/>
      <c r="AR912" s="1"/>
      <c r="AS912" s="1"/>
      <c r="AT912" s="1"/>
      <c r="AU912" s="1"/>
      <c r="AV912" s="1"/>
      <c r="AW912" s="1"/>
      <c r="AX912" s="1"/>
      <c r="AY912" s="1"/>
      <c r="AZ912" s="1"/>
      <c r="BA912" s="1"/>
      <c r="BB912" s="1"/>
      <c r="BC912" s="1"/>
    </row>
    <row r="913" spans="1:55" ht="15.75" customHeight="1">
      <c r="A913" s="1"/>
      <c r="B913" s="1"/>
      <c r="C913" s="1"/>
      <c r="D913" s="1"/>
      <c r="E913" s="1"/>
      <c r="F913" s="1"/>
      <c r="G913" s="1"/>
      <c r="H913" s="1"/>
      <c r="I913" s="79"/>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9"/>
      <c r="AM913" s="1"/>
      <c r="AN913" s="1"/>
      <c r="AO913" s="1"/>
      <c r="AP913" s="1"/>
      <c r="AQ913" s="1"/>
      <c r="AR913" s="1"/>
      <c r="AS913" s="1"/>
      <c r="AT913" s="1"/>
      <c r="AU913" s="1"/>
      <c r="AV913" s="1"/>
      <c r="AW913" s="1"/>
      <c r="AX913" s="1"/>
      <c r="AY913" s="1"/>
      <c r="AZ913" s="1"/>
      <c r="BA913" s="1"/>
      <c r="BB913" s="1"/>
      <c r="BC913" s="1"/>
    </row>
    <row r="914" spans="1:55" ht="15.75" customHeight="1">
      <c r="A914" s="1"/>
      <c r="B914" s="1"/>
      <c r="C914" s="1"/>
      <c r="D914" s="1"/>
      <c r="E914" s="1"/>
      <c r="F914" s="1"/>
      <c r="G914" s="1"/>
      <c r="H914" s="1"/>
      <c r="I914" s="79"/>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9"/>
      <c r="AM914" s="1"/>
      <c r="AN914" s="1"/>
      <c r="AO914" s="1"/>
      <c r="AP914" s="1"/>
      <c r="AQ914" s="1"/>
      <c r="AR914" s="1"/>
      <c r="AS914" s="1"/>
      <c r="AT914" s="1"/>
      <c r="AU914" s="1"/>
      <c r="AV914" s="1"/>
      <c r="AW914" s="1"/>
      <c r="AX914" s="1"/>
      <c r="AY914" s="1"/>
      <c r="AZ914" s="1"/>
      <c r="BA914" s="1"/>
      <c r="BB914" s="1"/>
      <c r="BC914" s="1"/>
    </row>
    <row r="915" spans="1:55" ht="15.75" customHeight="1">
      <c r="A915" s="1"/>
      <c r="B915" s="1"/>
      <c r="C915" s="1"/>
      <c r="D915" s="1"/>
      <c r="E915" s="1"/>
      <c r="F915" s="1"/>
      <c r="G915" s="1"/>
      <c r="H915" s="1"/>
      <c r="I915" s="79"/>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9"/>
      <c r="AM915" s="1"/>
      <c r="AN915" s="1"/>
      <c r="AO915" s="1"/>
      <c r="AP915" s="1"/>
      <c r="AQ915" s="1"/>
      <c r="AR915" s="1"/>
      <c r="AS915" s="1"/>
      <c r="AT915" s="1"/>
      <c r="AU915" s="1"/>
      <c r="AV915" s="1"/>
      <c r="AW915" s="1"/>
      <c r="AX915" s="1"/>
      <c r="AY915" s="1"/>
      <c r="AZ915" s="1"/>
      <c r="BA915" s="1"/>
      <c r="BB915" s="1"/>
      <c r="BC915" s="1"/>
    </row>
    <row r="916" spans="1:55" ht="15.75" customHeight="1">
      <c r="A916" s="1"/>
      <c r="B916" s="1"/>
      <c r="C916" s="1"/>
      <c r="D916" s="1"/>
      <c r="E916" s="1"/>
      <c r="F916" s="1"/>
      <c r="G916" s="1"/>
      <c r="H916" s="1"/>
      <c r="I916" s="79"/>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9"/>
      <c r="AM916" s="1"/>
      <c r="AN916" s="1"/>
      <c r="AO916" s="1"/>
      <c r="AP916" s="1"/>
      <c r="AQ916" s="1"/>
      <c r="AR916" s="1"/>
      <c r="AS916" s="1"/>
      <c r="AT916" s="1"/>
      <c r="AU916" s="1"/>
      <c r="AV916" s="1"/>
      <c r="AW916" s="1"/>
      <c r="AX916" s="1"/>
      <c r="AY916" s="1"/>
      <c r="AZ916" s="1"/>
      <c r="BA916" s="1"/>
      <c r="BB916" s="1"/>
      <c r="BC916" s="1"/>
    </row>
    <row r="917" spans="1:55" ht="15.75" customHeight="1">
      <c r="A917" s="1"/>
      <c r="B917" s="1"/>
      <c r="C917" s="1"/>
      <c r="D917" s="1"/>
      <c r="E917" s="1"/>
      <c r="F917" s="1"/>
      <c r="G917" s="1"/>
      <c r="H917" s="1"/>
      <c r="I917" s="79"/>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9"/>
      <c r="AM917" s="1"/>
      <c r="AN917" s="1"/>
      <c r="AO917" s="1"/>
      <c r="AP917" s="1"/>
      <c r="AQ917" s="1"/>
      <c r="AR917" s="1"/>
      <c r="AS917" s="1"/>
      <c r="AT917" s="1"/>
      <c r="AU917" s="1"/>
      <c r="AV917" s="1"/>
      <c r="AW917" s="1"/>
      <c r="AX917" s="1"/>
      <c r="AY917" s="1"/>
      <c r="AZ917" s="1"/>
      <c r="BA917" s="1"/>
      <c r="BB917" s="1"/>
      <c r="BC917" s="1"/>
    </row>
    <row r="918" spans="1:55" ht="15.75" customHeight="1">
      <c r="A918" s="1"/>
      <c r="B918" s="1"/>
      <c r="C918" s="1"/>
      <c r="D918" s="1"/>
      <c r="E918" s="1"/>
      <c r="F918" s="1"/>
      <c r="G918" s="1"/>
      <c r="H918" s="1"/>
      <c r="I918" s="79"/>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9"/>
      <c r="AM918" s="1"/>
      <c r="AN918" s="1"/>
      <c r="AO918" s="1"/>
      <c r="AP918" s="1"/>
      <c r="AQ918" s="1"/>
      <c r="AR918" s="1"/>
      <c r="AS918" s="1"/>
      <c r="AT918" s="1"/>
      <c r="AU918" s="1"/>
      <c r="AV918" s="1"/>
      <c r="AW918" s="1"/>
      <c r="AX918" s="1"/>
      <c r="AY918" s="1"/>
      <c r="AZ918" s="1"/>
      <c r="BA918" s="1"/>
      <c r="BB918" s="1"/>
      <c r="BC918" s="1"/>
    </row>
    <row r="919" spans="1:55" ht="15.75" customHeight="1">
      <c r="A919" s="1"/>
      <c r="B919" s="1"/>
      <c r="C919" s="1"/>
      <c r="D919" s="1"/>
      <c r="E919" s="1"/>
      <c r="F919" s="1"/>
      <c r="G919" s="1"/>
      <c r="H919" s="1"/>
      <c r="I919" s="79"/>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9"/>
      <c r="AM919" s="1"/>
      <c r="AN919" s="1"/>
      <c r="AO919" s="1"/>
      <c r="AP919" s="1"/>
      <c r="AQ919" s="1"/>
      <c r="AR919" s="1"/>
      <c r="AS919" s="1"/>
      <c r="AT919" s="1"/>
      <c r="AU919" s="1"/>
      <c r="AV919" s="1"/>
      <c r="AW919" s="1"/>
      <c r="AX919" s="1"/>
      <c r="AY919" s="1"/>
      <c r="AZ919" s="1"/>
      <c r="BA919" s="1"/>
      <c r="BB919" s="1"/>
      <c r="BC919" s="1"/>
    </row>
    <row r="920" spans="1:55" ht="15.75" customHeight="1">
      <c r="A920" s="1"/>
      <c r="B920" s="1"/>
      <c r="C920" s="1"/>
      <c r="D920" s="1"/>
      <c r="E920" s="1"/>
      <c r="F920" s="1"/>
      <c r="G920" s="1"/>
      <c r="H920" s="1"/>
      <c r="I920" s="79"/>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9"/>
      <c r="AM920" s="1"/>
      <c r="AN920" s="1"/>
      <c r="AO920" s="1"/>
      <c r="AP920" s="1"/>
      <c r="AQ920" s="1"/>
      <c r="AR920" s="1"/>
      <c r="AS920" s="1"/>
      <c r="AT920" s="1"/>
      <c r="AU920" s="1"/>
      <c r="AV920" s="1"/>
      <c r="AW920" s="1"/>
      <c r="AX920" s="1"/>
      <c r="AY920" s="1"/>
      <c r="AZ920" s="1"/>
      <c r="BA920" s="1"/>
      <c r="BB920" s="1"/>
      <c r="BC920" s="1"/>
    </row>
    <row r="921" spans="1:55" ht="15.75" customHeight="1">
      <c r="A921" s="1"/>
      <c r="B921" s="1"/>
      <c r="C921" s="1"/>
      <c r="D921" s="1"/>
      <c r="E921" s="1"/>
      <c r="F921" s="1"/>
      <c r="G921" s="1"/>
      <c r="H921" s="1"/>
      <c r="I921" s="79"/>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9"/>
      <c r="AM921" s="1"/>
      <c r="AN921" s="1"/>
      <c r="AO921" s="1"/>
      <c r="AP921" s="1"/>
      <c r="AQ921" s="1"/>
      <c r="AR921" s="1"/>
      <c r="AS921" s="1"/>
      <c r="AT921" s="1"/>
      <c r="AU921" s="1"/>
      <c r="AV921" s="1"/>
      <c r="AW921" s="1"/>
      <c r="AX921" s="1"/>
      <c r="AY921" s="1"/>
      <c r="AZ921" s="1"/>
      <c r="BA921" s="1"/>
      <c r="BB921" s="1"/>
      <c r="BC921" s="1"/>
    </row>
    <row r="922" spans="1:55" ht="15.75" customHeight="1">
      <c r="A922" s="1"/>
      <c r="B922" s="1"/>
      <c r="C922" s="1"/>
      <c r="D922" s="1"/>
      <c r="E922" s="1"/>
      <c r="F922" s="1"/>
      <c r="G922" s="1"/>
      <c r="H922" s="1"/>
      <c r="I922" s="79"/>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9"/>
      <c r="AM922" s="1"/>
      <c r="AN922" s="1"/>
      <c r="AO922" s="1"/>
      <c r="AP922" s="1"/>
      <c r="AQ922" s="1"/>
      <c r="AR922" s="1"/>
      <c r="AS922" s="1"/>
      <c r="AT922" s="1"/>
      <c r="AU922" s="1"/>
      <c r="AV922" s="1"/>
      <c r="AW922" s="1"/>
      <c r="AX922" s="1"/>
      <c r="AY922" s="1"/>
      <c r="AZ922" s="1"/>
      <c r="BA922" s="1"/>
      <c r="BB922" s="1"/>
      <c r="BC922" s="1"/>
    </row>
    <row r="923" spans="1:55" ht="15.75" customHeight="1">
      <c r="A923" s="1"/>
      <c r="B923" s="1"/>
      <c r="C923" s="1"/>
      <c r="D923" s="1"/>
      <c r="E923" s="1"/>
      <c r="F923" s="1"/>
      <c r="G923" s="1"/>
      <c r="H923" s="1"/>
      <c r="I923" s="79"/>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9"/>
      <c r="AM923" s="1"/>
      <c r="AN923" s="1"/>
      <c r="AO923" s="1"/>
      <c r="AP923" s="1"/>
      <c r="AQ923" s="1"/>
      <c r="AR923" s="1"/>
      <c r="AS923" s="1"/>
      <c r="AT923" s="1"/>
      <c r="AU923" s="1"/>
      <c r="AV923" s="1"/>
      <c r="AW923" s="1"/>
      <c r="AX923" s="1"/>
      <c r="AY923" s="1"/>
      <c r="AZ923" s="1"/>
      <c r="BA923" s="1"/>
      <c r="BB923" s="1"/>
      <c r="BC923" s="1"/>
    </row>
    <row r="924" spans="1:55" ht="15.75" customHeight="1">
      <c r="A924" s="1"/>
      <c r="B924" s="1"/>
      <c r="C924" s="1"/>
      <c r="D924" s="1"/>
      <c r="E924" s="1"/>
      <c r="F924" s="1"/>
      <c r="G924" s="1"/>
      <c r="H924" s="1"/>
      <c r="I924" s="79"/>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9"/>
      <c r="AM924" s="1"/>
      <c r="AN924" s="1"/>
      <c r="AO924" s="1"/>
      <c r="AP924" s="1"/>
      <c r="AQ924" s="1"/>
      <c r="AR924" s="1"/>
      <c r="AS924" s="1"/>
      <c r="AT924" s="1"/>
      <c r="AU924" s="1"/>
      <c r="AV924" s="1"/>
      <c r="AW924" s="1"/>
      <c r="AX924" s="1"/>
      <c r="AY924" s="1"/>
      <c r="AZ924" s="1"/>
      <c r="BA924" s="1"/>
      <c r="BB924" s="1"/>
      <c r="BC924" s="1"/>
    </row>
    <row r="925" spans="1:55" ht="15.75" customHeight="1">
      <c r="A925" s="1"/>
      <c r="B925" s="1"/>
      <c r="C925" s="1"/>
      <c r="D925" s="1"/>
      <c r="E925" s="1"/>
      <c r="F925" s="1"/>
      <c r="G925" s="1"/>
      <c r="H925" s="1"/>
      <c r="I925" s="79"/>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9"/>
      <c r="AM925" s="1"/>
      <c r="AN925" s="1"/>
      <c r="AO925" s="1"/>
      <c r="AP925" s="1"/>
      <c r="AQ925" s="1"/>
      <c r="AR925" s="1"/>
      <c r="AS925" s="1"/>
      <c r="AT925" s="1"/>
      <c r="AU925" s="1"/>
      <c r="AV925" s="1"/>
      <c r="AW925" s="1"/>
      <c r="AX925" s="1"/>
      <c r="AY925" s="1"/>
      <c r="AZ925" s="1"/>
      <c r="BA925" s="1"/>
      <c r="BB925" s="1"/>
      <c r="BC925" s="1"/>
    </row>
    <row r="926" spans="1:55" ht="15.75" customHeight="1">
      <c r="A926" s="1"/>
      <c r="B926" s="1"/>
      <c r="C926" s="1"/>
      <c r="D926" s="1"/>
      <c r="E926" s="1"/>
      <c r="F926" s="1"/>
      <c r="G926" s="1"/>
      <c r="H926" s="1"/>
      <c r="I926" s="79"/>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9"/>
      <c r="AM926" s="1"/>
      <c r="AN926" s="1"/>
      <c r="AO926" s="1"/>
      <c r="AP926" s="1"/>
      <c r="AQ926" s="1"/>
      <c r="AR926" s="1"/>
      <c r="AS926" s="1"/>
      <c r="AT926" s="1"/>
      <c r="AU926" s="1"/>
      <c r="AV926" s="1"/>
      <c r="AW926" s="1"/>
      <c r="AX926" s="1"/>
      <c r="AY926" s="1"/>
      <c r="AZ926" s="1"/>
      <c r="BA926" s="1"/>
      <c r="BB926" s="1"/>
      <c r="BC926" s="1"/>
    </row>
    <row r="927" spans="1:55" ht="15.75" customHeight="1">
      <c r="A927" s="1"/>
      <c r="B927" s="1"/>
      <c r="C927" s="1"/>
      <c r="D927" s="1"/>
      <c r="E927" s="1"/>
      <c r="F927" s="1"/>
      <c r="G927" s="1"/>
      <c r="H927" s="1"/>
      <c r="I927" s="79"/>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9"/>
      <c r="AM927" s="1"/>
      <c r="AN927" s="1"/>
      <c r="AO927" s="1"/>
      <c r="AP927" s="1"/>
      <c r="AQ927" s="1"/>
      <c r="AR927" s="1"/>
      <c r="AS927" s="1"/>
      <c r="AT927" s="1"/>
      <c r="AU927" s="1"/>
      <c r="AV927" s="1"/>
      <c r="AW927" s="1"/>
      <c r="AX927" s="1"/>
      <c r="AY927" s="1"/>
      <c r="AZ927" s="1"/>
      <c r="BA927" s="1"/>
      <c r="BB927" s="1"/>
      <c r="BC927" s="1"/>
    </row>
    <row r="928" spans="1:55" ht="15.75" customHeight="1">
      <c r="A928" s="1"/>
      <c r="B928" s="1"/>
      <c r="C928" s="1"/>
      <c r="D928" s="1"/>
      <c r="E928" s="1"/>
      <c r="F928" s="1"/>
      <c r="G928" s="1"/>
      <c r="H928" s="1"/>
      <c r="I928" s="79"/>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9"/>
      <c r="AM928" s="1"/>
      <c r="AN928" s="1"/>
      <c r="AO928" s="1"/>
      <c r="AP928" s="1"/>
      <c r="AQ928" s="1"/>
      <c r="AR928" s="1"/>
      <c r="AS928" s="1"/>
      <c r="AT928" s="1"/>
      <c r="AU928" s="1"/>
      <c r="AV928" s="1"/>
      <c r="AW928" s="1"/>
      <c r="AX928" s="1"/>
      <c r="AY928" s="1"/>
      <c r="AZ928" s="1"/>
      <c r="BA928" s="1"/>
      <c r="BB928" s="1"/>
      <c r="BC928" s="1"/>
    </row>
    <row r="929" spans="1:55" ht="15.75" customHeight="1">
      <c r="A929" s="1"/>
      <c r="B929" s="1"/>
      <c r="C929" s="1"/>
      <c r="D929" s="1"/>
      <c r="E929" s="1"/>
      <c r="F929" s="1"/>
      <c r="G929" s="1"/>
      <c r="H929" s="1"/>
      <c r="I929" s="79"/>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9"/>
      <c r="AM929" s="1"/>
      <c r="AN929" s="1"/>
      <c r="AO929" s="1"/>
      <c r="AP929" s="1"/>
      <c r="AQ929" s="1"/>
      <c r="AR929" s="1"/>
      <c r="AS929" s="1"/>
      <c r="AT929" s="1"/>
      <c r="AU929" s="1"/>
      <c r="AV929" s="1"/>
      <c r="AW929" s="1"/>
      <c r="AX929" s="1"/>
      <c r="AY929" s="1"/>
      <c r="AZ929" s="1"/>
      <c r="BA929" s="1"/>
      <c r="BB929" s="1"/>
      <c r="BC929" s="1"/>
    </row>
    <row r="930" spans="1:55" ht="15.75" customHeight="1">
      <c r="A930" s="1"/>
      <c r="B930" s="1"/>
      <c r="C930" s="1"/>
      <c r="D930" s="1"/>
      <c r="E930" s="1"/>
      <c r="F930" s="1"/>
      <c r="G930" s="1"/>
      <c r="H930" s="1"/>
      <c r="I930" s="79"/>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9"/>
      <c r="AM930" s="1"/>
      <c r="AN930" s="1"/>
      <c r="AO930" s="1"/>
      <c r="AP930" s="1"/>
      <c r="AQ930" s="1"/>
      <c r="AR930" s="1"/>
      <c r="AS930" s="1"/>
      <c r="AT930" s="1"/>
      <c r="AU930" s="1"/>
      <c r="AV930" s="1"/>
      <c r="AW930" s="1"/>
      <c r="AX930" s="1"/>
      <c r="AY930" s="1"/>
      <c r="AZ930" s="1"/>
      <c r="BA930" s="1"/>
      <c r="BB930" s="1"/>
      <c r="BC930" s="1"/>
    </row>
    <row r="931" spans="1:55" ht="15.75" customHeight="1">
      <c r="A931" s="1"/>
      <c r="B931" s="1"/>
      <c r="C931" s="1"/>
      <c r="D931" s="1"/>
      <c r="E931" s="1"/>
      <c r="F931" s="1"/>
      <c r="G931" s="1"/>
      <c r="H931" s="1"/>
      <c r="I931" s="79"/>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9"/>
      <c r="AM931" s="1"/>
      <c r="AN931" s="1"/>
      <c r="AO931" s="1"/>
      <c r="AP931" s="1"/>
      <c r="AQ931" s="1"/>
      <c r="AR931" s="1"/>
      <c r="AS931" s="1"/>
      <c r="AT931" s="1"/>
      <c r="AU931" s="1"/>
      <c r="AV931" s="1"/>
      <c r="AW931" s="1"/>
      <c r="AX931" s="1"/>
      <c r="AY931" s="1"/>
      <c r="AZ931" s="1"/>
      <c r="BA931" s="1"/>
      <c r="BB931" s="1"/>
      <c r="BC931" s="1"/>
    </row>
    <row r="932" spans="1:55" ht="15.75" customHeight="1">
      <c r="A932" s="1"/>
      <c r="B932" s="1"/>
      <c r="C932" s="1"/>
      <c r="D932" s="1"/>
      <c r="E932" s="1"/>
      <c r="F932" s="1"/>
      <c r="G932" s="1"/>
      <c r="H932" s="1"/>
      <c r="I932" s="79"/>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9"/>
      <c r="AM932" s="1"/>
      <c r="AN932" s="1"/>
      <c r="AO932" s="1"/>
      <c r="AP932" s="1"/>
      <c r="AQ932" s="1"/>
      <c r="AR932" s="1"/>
      <c r="AS932" s="1"/>
      <c r="AT932" s="1"/>
      <c r="AU932" s="1"/>
      <c r="AV932" s="1"/>
      <c r="AW932" s="1"/>
      <c r="AX932" s="1"/>
      <c r="AY932" s="1"/>
      <c r="AZ932" s="1"/>
      <c r="BA932" s="1"/>
      <c r="BB932" s="1"/>
      <c r="BC932" s="1"/>
    </row>
    <row r="933" spans="1:55" ht="15.75" customHeight="1">
      <c r="A933" s="1"/>
      <c r="B933" s="1"/>
      <c r="C933" s="1"/>
      <c r="D933" s="1"/>
      <c r="E933" s="1"/>
      <c r="F933" s="1"/>
      <c r="G933" s="1"/>
      <c r="H933" s="1"/>
      <c r="I933" s="79"/>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9"/>
      <c r="AM933" s="1"/>
      <c r="AN933" s="1"/>
      <c r="AO933" s="1"/>
      <c r="AP933" s="1"/>
      <c r="AQ933" s="1"/>
      <c r="AR933" s="1"/>
      <c r="AS933" s="1"/>
      <c r="AT933" s="1"/>
      <c r="AU933" s="1"/>
      <c r="AV933" s="1"/>
      <c r="AW933" s="1"/>
      <c r="AX933" s="1"/>
      <c r="AY933" s="1"/>
      <c r="AZ933" s="1"/>
      <c r="BA933" s="1"/>
      <c r="BB933" s="1"/>
      <c r="BC933" s="1"/>
    </row>
    <row r="934" spans="1:55" ht="15.75" customHeight="1">
      <c r="A934" s="1"/>
      <c r="B934" s="1"/>
      <c r="C934" s="1"/>
      <c r="D934" s="1"/>
      <c r="E934" s="1"/>
      <c r="F934" s="1"/>
      <c r="G934" s="1"/>
      <c r="H934" s="1"/>
      <c r="I934" s="79"/>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9"/>
      <c r="AM934" s="1"/>
      <c r="AN934" s="1"/>
      <c r="AO934" s="1"/>
      <c r="AP934" s="1"/>
      <c r="AQ934" s="1"/>
      <c r="AR934" s="1"/>
      <c r="AS934" s="1"/>
      <c r="AT934" s="1"/>
      <c r="AU934" s="1"/>
      <c r="AV934" s="1"/>
      <c r="AW934" s="1"/>
      <c r="AX934" s="1"/>
      <c r="AY934" s="1"/>
      <c r="AZ934" s="1"/>
      <c r="BA934" s="1"/>
      <c r="BB934" s="1"/>
      <c r="BC934" s="1"/>
    </row>
    <row r="935" spans="1:55" ht="15.75" customHeight="1">
      <c r="A935" s="1"/>
      <c r="B935" s="1"/>
      <c r="C935" s="1"/>
      <c r="D935" s="1"/>
      <c r="E935" s="1"/>
      <c r="F935" s="1"/>
      <c r="G935" s="1"/>
      <c r="H935" s="1"/>
      <c r="I935" s="79"/>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9"/>
      <c r="AM935" s="1"/>
      <c r="AN935" s="1"/>
      <c r="AO935" s="1"/>
      <c r="AP935" s="1"/>
      <c r="AQ935" s="1"/>
      <c r="AR935" s="1"/>
      <c r="AS935" s="1"/>
      <c r="AT935" s="1"/>
      <c r="AU935" s="1"/>
      <c r="AV935" s="1"/>
      <c r="AW935" s="1"/>
      <c r="AX935" s="1"/>
      <c r="AY935" s="1"/>
      <c r="AZ935" s="1"/>
      <c r="BA935" s="1"/>
      <c r="BB935" s="1"/>
      <c r="BC935" s="1"/>
    </row>
    <row r="936" spans="1:55" ht="15.75" customHeight="1">
      <c r="A936" s="1"/>
      <c r="B936" s="1"/>
      <c r="C936" s="1"/>
      <c r="D936" s="1"/>
      <c r="E936" s="1"/>
      <c r="F936" s="1"/>
      <c r="G936" s="1"/>
      <c r="H936" s="1"/>
      <c r="I936" s="79"/>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9"/>
      <c r="AM936" s="1"/>
      <c r="AN936" s="1"/>
      <c r="AO936" s="1"/>
      <c r="AP936" s="1"/>
      <c r="AQ936" s="1"/>
      <c r="AR936" s="1"/>
      <c r="AS936" s="1"/>
      <c r="AT936" s="1"/>
      <c r="AU936" s="1"/>
      <c r="AV936" s="1"/>
      <c r="AW936" s="1"/>
      <c r="AX936" s="1"/>
      <c r="AY936" s="1"/>
      <c r="AZ936" s="1"/>
      <c r="BA936" s="1"/>
      <c r="BB936" s="1"/>
      <c r="BC936" s="1"/>
    </row>
    <row r="937" spans="1:55" ht="15.75" customHeight="1">
      <c r="A937" s="1"/>
      <c r="B937" s="1"/>
      <c r="C937" s="1"/>
      <c r="D937" s="1"/>
      <c r="E937" s="1"/>
      <c r="F937" s="1"/>
      <c r="G937" s="1"/>
      <c r="H937" s="1"/>
      <c r="I937" s="79"/>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9"/>
      <c r="AM937" s="1"/>
      <c r="AN937" s="1"/>
      <c r="AO937" s="1"/>
      <c r="AP937" s="1"/>
      <c r="AQ937" s="1"/>
      <c r="AR937" s="1"/>
      <c r="AS937" s="1"/>
      <c r="AT937" s="1"/>
      <c r="AU937" s="1"/>
      <c r="AV937" s="1"/>
      <c r="AW937" s="1"/>
      <c r="AX937" s="1"/>
      <c r="AY937" s="1"/>
      <c r="AZ937" s="1"/>
      <c r="BA937" s="1"/>
      <c r="BB937" s="1"/>
      <c r="BC937" s="1"/>
    </row>
    <row r="938" spans="1:55" ht="15.75" customHeight="1">
      <c r="A938" s="1"/>
      <c r="B938" s="1"/>
      <c r="C938" s="1"/>
      <c r="D938" s="1"/>
      <c r="E938" s="1"/>
      <c r="F938" s="1"/>
      <c r="G938" s="1"/>
      <c r="H938" s="1"/>
      <c r="I938" s="79"/>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9"/>
      <c r="AM938" s="1"/>
      <c r="AN938" s="1"/>
      <c r="AO938" s="1"/>
      <c r="AP938" s="1"/>
      <c r="AQ938" s="1"/>
      <c r="AR938" s="1"/>
      <c r="AS938" s="1"/>
      <c r="AT938" s="1"/>
      <c r="AU938" s="1"/>
      <c r="AV938" s="1"/>
      <c r="AW938" s="1"/>
      <c r="AX938" s="1"/>
      <c r="AY938" s="1"/>
      <c r="AZ938" s="1"/>
      <c r="BA938" s="1"/>
      <c r="BB938" s="1"/>
      <c r="BC938" s="1"/>
    </row>
    <row r="939" spans="1:55" ht="15.75" customHeight="1">
      <c r="A939" s="1"/>
      <c r="B939" s="1"/>
      <c r="C939" s="1"/>
      <c r="D939" s="1"/>
      <c r="E939" s="1"/>
      <c r="F939" s="1"/>
      <c r="G939" s="1"/>
      <c r="H939" s="1"/>
      <c r="I939" s="79"/>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9"/>
      <c r="AM939" s="1"/>
      <c r="AN939" s="1"/>
      <c r="AO939" s="1"/>
      <c r="AP939" s="1"/>
      <c r="AQ939" s="1"/>
      <c r="AR939" s="1"/>
      <c r="AS939" s="1"/>
      <c r="AT939" s="1"/>
      <c r="AU939" s="1"/>
      <c r="AV939" s="1"/>
      <c r="AW939" s="1"/>
      <c r="AX939" s="1"/>
      <c r="AY939" s="1"/>
      <c r="AZ939" s="1"/>
      <c r="BA939" s="1"/>
      <c r="BB939" s="1"/>
      <c r="BC939" s="1"/>
    </row>
    <row r="940" spans="1:55" ht="15.75" customHeight="1">
      <c r="A940" s="1"/>
      <c r="B940" s="1"/>
      <c r="C940" s="1"/>
      <c r="D940" s="1"/>
      <c r="E940" s="1"/>
      <c r="F940" s="1"/>
      <c r="G940" s="1"/>
      <c r="H940" s="1"/>
      <c r="I940" s="79"/>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9"/>
      <c r="AM940" s="1"/>
      <c r="AN940" s="1"/>
      <c r="AO940" s="1"/>
      <c r="AP940" s="1"/>
      <c r="AQ940" s="1"/>
      <c r="AR940" s="1"/>
      <c r="AS940" s="1"/>
      <c r="AT940" s="1"/>
      <c r="AU940" s="1"/>
      <c r="AV940" s="1"/>
      <c r="AW940" s="1"/>
      <c r="AX940" s="1"/>
      <c r="AY940" s="1"/>
      <c r="AZ940" s="1"/>
      <c r="BA940" s="1"/>
      <c r="BB940" s="1"/>
      <c r="BC940" s="1"/>
    </row>
    <row r="941" spans="1:55" ht="15.75" customHeight="1">
      <c r="A941" s="1"/>
      <c r="B941" s="1"/>
      <c r="C941" s="1"/>
      <c r="D941" s="1"/>
      <c r="E941" s="1"/>
      <c r="F941" s="1"/>
      <c r="G941" s="1"/>
      <c r="H941" s="1"/>
      <c r="I941" s="79"/>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9"/>
      <c r="AM941" s="1"/>
      <c r="AN941" s="1"/>
      <c r="AO941" s="1"/>
      <c r="AP941" s="1"/>
      <c r="AQ941" s="1"/>
      <c r="AR941" s="1"/>
      <c r="AS941" s="1"/>
      <c r="AT941" s="1"/>
      <c r="AU941" s="1"/>
      <c r="AV941" s="1"/>
      <c r="AW941" s="1"/>
      <c r="AX941" s="1"/>
      <c r="AY941" s="1"/>
      <c r="AZ941" s="1"/>
      <c r="BA941" s="1"/>
      <c r="BB941" s="1"/>
      <c r="BC941" s="1"/>
    </row>
    <row r="942" spans="1:55" ht="15.75" customHeight="1">
      <c r="A942" s="1"/>
      <c r="B942" s="1"/>
      <c r="C942" s="1"/>
      <c r="D942" s="1"/>
      <c r="E942" s="1"/>
      <c r="F942" s="1"/>
      <c r="G942" s="1"/>
      <c r="H942" s="1"/>
      <c r="I942" s="79"/>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9"/>
      <c r="AM942" s="1"/>
      <c r="AN942" s="1"/>
      <c r="AO942" s="1"/>
      <c r="AP942" s="1"/>
      <c r="AQ942" s="1"/>
      <c r="AR942" s="1"/>
      <c r="AS942" s="1"/>
      <c r="AT942" s="1"/>
      <c r="AU942" s="1"/>
      <c r="AV942" s="1"/>
      <c r="AW942" s="1"/>
      <c r="AX942" s="1"/>
      <c r="AY942" s="1"/>
      <c r="AZ942" s="1"/>
      <c r="BA942" s="1"/>
      <c r="BB942" s="1"/>
      <c r="BC942" s="1"/>
    </row>
    <row r="943" spans="1:55" ht="15.75" customHeight="1">
      <c r="A943" s="1"/>
      <c r="B943" s="1"/>
      <c r="C943" s="1"/>
      <c r="D943" s="1"/>
      <c r="E943" s="1"/>
      <c r="F943" s="1"/>
      <c r="G943" s="1"/>
      <c r="H943" s="1"/>
      <c r="I943" s="79"/>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9"/>
      <c r="AM943" s="1"/>
      <c r="AN943" s="1"/>
      <c r="AO943" s="1"/>
      <c r="AP943" s="1"/>
      <c r="AQ943" s="1"/>
      <c r="AR943" s="1"/>
      <c r="AS943" s="1"/>
      <c r="AT943" s="1"/>
      <c r="AU943" s="1"/>
      <c r="AV943" s="1"/>
      <c r="AW943" s="1"/>
      <c r="AX943" s="1"/>
      <c r="AY943" s="1"/>
      <c r="AZ943" s="1"/>
      <c r="BA943" s="1"/>
      <c r="BB943" s="1"/>
      <c r="BC943" s="1"/>
    </row>
    <row r="944" spans="1:55" ht="15.75" customHeight="1">
      <c r="A944" s="1"/>
      <c r="B944" s="1"/>
      <c r="C944" s="1"/>
      <c r="D944" s="1"/>
      <c r="E944" s="1"/>
      <c r="F944" s="1"/>
      <c r="G944" s="1"/>
      <c r="H944" s="1"/>
      <c r="I944" s="79"/>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9"/>
      <c r="AM944" s="1"/>
      <c r="AN944" s="1"/>
      <c r="AO944" s="1"/>
      <c r="AP944" s="1"/>
      <c r="AQ944" s="1"/>
      <c r="AR944" s="1"/>
      <c r="AS944" s="1"/>
      <c r="AT944" s="1"/>
      <c r="AU944" s="1"/>
      <c r="AV944" s="1"/>
      <c r="AW944" s="1"/>
      <c r="AX944" s="1"/>
      <c r="AY944" s="1"/>
      <c r="AZ944" s="1"/>
      <c r="BA944" s="1"/>
      <c r="BB944" s="1"/>
      <c r="BC944" s="1"/>
    </row>
    <row r="945" spans="1:55" ht="15.75" customHeight="1">
      <c r="A945" s="1"/>
      <c r="B945" s="1"/>
      <c r="C945" s="1"/>
      <c r="D945" s="1"/>
      <c r="E945" s="1"/>
      <c r="F945" s="1"/>
      <c r="G945" s="1"/>
      <c r="H945" s="1"/>
      <c r="I945" s="79"/>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9"/>
      <c r="AM945" s="1"/>
      <c r="AN945" s="1"/>
      <c r="AO945" s="1"/>
      <c r="AP945" s="1"/>
      <c r="AQ945" s="1"/>
      <c r="AR945" s="1"/>
      <c r="AS945" s="1"/>
      <c r="AT945" s="1"/>
      <c r="AU945" s="1"/>
      <c r="AV945" s="1"/>
      <c r="AW945" s="1"/>
      <c r="AX945" s="1"/>
      <c r="AY945" s="1"/>
      <c r="AZ945" s="1"/>
      <c r="BA945" s="1"/>
      <c r="BB945" s="1"/>
      <c r="BC945" s="1"/>
    </row>
    <row r="946" spans="1:55" ht="15.75" customHeight="1">
      <c r="A946" s="1"/>
      <c r="B946" s="1"/>
      <c r="C946" s="1"/>
      <c r="D946" s="1"/>
      <c r="E946" s="1"/>
      <c r="F946" s="1"/>
      <c r="G946" s="1"/>
      <c r="H946" s="1"/>
      <c r="I946" s="79"/>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9"/>
      <c r="AM946" s="1"/>
      <c r="AN946" s="1"/>
      <c r="AO946" s="1"/>
      <c r="AP946" s="1"/>
      <c r="AQ946" s="1"/>
      <c r="AR946" s="1"/>
      <c r="AS946" s="1"/>
      <c r="AT946" s="1"/>
      <c r="AU946" s="1"/>
      <c r="AV946" s="1"/>
      <c r="AW946" s="1"/>
      <c r="AX946" s="1"/>
      <c r="AY946" s="1"/>
      <c r="AZ946" s="1"/>
      <c r="BA946" s="1"/>
      <c r="BB946" s="1"/>
      <c r="BC946" s="1"/>
    </row>
    <row r="947" spans="1:55" ht="15.75" customHeight="1">
      <c r="A947" s="1"/>
      <c r="B947" s="1"/>
      <c r="C947" s="1"/>
      <c r="D947" s="1"/>
      <c r="E947" s="1"/>
      <c r="F947" s="1"/>
      <c r="G947" s="1"/>
      <c r="H947" s="1"/>
      <c r="I947" s="79"/>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9"/>
      <c r="AM947" s="1"/>
      <c r="AN947" s="1"/>
      <c r="AO947" s="1"/>
      <c r="AP947" s="1"/>
      <c r="AQ947" s="1"/>
      <c r="AR947" s="1"/>
      <c r="AS947" s="1"/>
      <c r="AT947" s="1"/>
      <c r="AU947" s="1"/>
      <c r="AV947" s="1"/>
      <c r="AW947" s="1"/>
      <c r="AX947" s="1"/>
      <c r="AY947" s="1"/>
      <c r="AZ947" s="1"/>
      <c r="BA947" s="1"/>
      <c r="BB947" s="1"/>
      <c r="BC947" s="1"/>
    </row>
    <row r="948" spans="1:55" ht="15.75" customHeight="1">
      <c r="A948" s="1"/>
      <c r="B948" s="1"/>
      <c r="C948" s="1"/>
      <c r="D948" s="1"/>
      <c r="E948" s="1"/>
      <c r="F948" s="1"/>
      <c r="G948" s="1"/>
      <c r="H948" s="1"/>
      <c r="I948" s="79"/>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9"/>
      <c r="AM948" s="1"/>
      <c r="AN948" s="1"/>
      <c r="AO948" s="1"/>
      <c r="AP948" s="1"/>
      <c r="AQ948" s="1"/>
      <c r="AR948" s="1"/>
      <c r="AS948" s="1"/>
      <c r="AT948" s="1"/>
      <c r="AU948" s="1"/>
      <c r="AV948" s="1"/>
      <c r="AW948" s="1"/>
      <c r="AX948" s="1"/>
      <c r="AY948" s="1"/>
      <c r="AZ948" s="1"/>
      <c r="BA948" s="1"/>
      <c r="BB948" s="1"/>
      <c r="BC948" s="1"/>
    </row>
    <row r="949" spans="1:55" ht="15.75" customHeight="1">
      <c r="A949" s="1"/>
      <c r="B949" s="1"/>
      <c r="C949" s="1"/>
      <c r="D949" s="1"/>
      <c r="E949" s="1"/>
      <c r="F949" s="1"/>
      <c r="G949" s="1"/>
      <c r="H949" s="1"/>
      <c r="I949" s="79"/>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9"/>
      <c r="AM949" s="1"/>
      <c r="AN949" s="1"/>
      <c r="AO949" s="1"/>
      <c r="AP949" s="1"/>
      <c r="AQ949" s="1"/>
      <c r="AR949" s="1"/>
      <c r="AS949" s="1"/>
      <c r="AT949" s="1"/>
      <c r="AU949" s="1"/>
      <c r="AV949" s="1"/>
      <c r="AW949" s="1"/>
      <c r="AX949" s="1"/>
      <c r="AY949" s="1"/>
      <c r="AZ949" s="1"/>
      <c r="BA949" s="1"/>
      <c r="BB949" s="1"/>
      <c r="BC949" s="1"/>
    </row>
    <row r="950" spans="1:55" ht="15.75" customHeight="1">
      <c r="A950" s="1"/>
      <c r="B950" s="1"/>
      <c r="C950" s="1"/>
      <c r="D950" s="1"/>
      <c r="E950" s="1"/>
      <c r="F950" s="1"/>
      <c r="G950" s="1"/>
      <c r="H950" s="1"/>
      <c r="I950" s="79"/>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9"/>
      <c r="AM950" s="1"/>
      <c r="AN950" s="1"/>
      <c r="AO950" s="1"/>
      <c r="AP950" s="1"/>
      <c r="AQ950" s="1"/>
      <c r="AR950" s="1"/>
      <c r="AS950" s="1"/>
      <c r="AT950" s="1"/>
      <c r="AU950" s="1"/>
      <c r="AV950" s="1"/>
      <c r="AW950" s="1"/>
      <c r="AX950" s="1"/>
      <c r="AY950" s="1"/>
      <c r="AZ950" s="1"/>
      <c r="BA950" s="1"/>
      <c r="BB950" s="1"/>
      <c r="BC950" s="1"/>
    </row>
    <row r="951" spans="1:55" ht="15.75" customHeight="1">
      <c r="A951" s="1"/>
      <c r="B951" s="1"/>
      <c r="C951" s="1"/>
      <c r="D951" s="1"/>
      <c r="E951" s="1"/>
      <c r="F951" s="1"/>
      <c r="G951" s="1"/>
      <c r="H951" s="1"/>
      <c r="I951" s="79"/>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9"/>
      <c r="AM951" s="1"/>
      <c r="AN951" s="1"/>
      <c r="AO951" s="1"/>
      <c r="AP951" s="1"/>
      <c r="AQ951" s="1"/>
      <c r="AR951" s="1"/>
      <c r="AS951" s="1"/>
      <c r="AT951" s="1"/>
      <c r="AU951" s="1"/>
      <c r="AV951" s="1"/>
      <c r="AW951" s="1"/>
      <c r="AX951" s="1"/>
      <c r="AY951" s="1"/>
      <c r="AZ951" s="1"/>
      <c r="BA951" s="1"/>
      <c r="BB951" s="1"/>
      <c r="BC951" s="1"/>
    </row>
    <row r="952" spans="1:55" ht="15.75" customHeight="1">
      <c r="A952" s="1"/>
      <c r="B952" s="1"/>
      <c r="C952" s="1"/>
      <c r="D952" s="1"/>
      <c r="E952" s="1"/>
      <c r="F952" s="1"/>
      <c r="G952" s="1"/>
      <c r="H952" s="1"/>
      <c r="I952" s="79"/>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9"/>
      <c r="AM952" s="1"/>
      <c r="AN952" s="1"/>
      <c r="AO952" s="1"/>
      <c r="AP952" s="1"/>
      <c r="AQ952" s="1"/>
      <c r="AR952" s="1"/>
      <c r="AS952" s="1"/>
      <c r="AT952" s="1"/>
      <c r="AU952" s="1"/>
      <c r="AV952" s="1"/>
      <c r="AW952" s="1"/>
      <c r="AX952" s="1"/>
      <c r="AY952" s="1"/>
      <c r="AZ952" s="1"/>
      <c r="BA952" s="1"/>
      <c r="BB952" s="1"/>
      <c r="BC952" s="1"/>
    </row>
    <row r="953" spans="1:55" ht="15.75" customHeight="1">
      <c r="A953" s="1"/>
      <c r="B953" s="1"/>
      <c r="C953" s="1"/>
      <c r="D953" s="1"/>
      <c r="E953" s="1"/>
      <c r="F953" s="1"/>
      <c r="G953" s="1"/>
      <c r="H953" s="1"/>
      <c r="I953" s="79"/>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9"/>
      <c r="AM953" s="1"/>
      <c r="AN953" s="1"/>
      <c r="AO953" s="1"/>
      <c r="AP953" s="1"/>
      <c r="AQ953" s="1"/>
      <c r="AR953" s="1"/>
      <c r="AS953" s="1"/>
      <c r="AT953" s="1"/>
      <c r="AU953" s="1"/>
      <c r="AV953" s="1"/>
      <c r="AW953" s="1"/>
      <c r="AX953" s="1"/>
      <c r="AY953" s="1"/>
      <c r="AZ953" s="1"/>
      <c r="BA953" s="1"/>
      <c r="BB953" s="1"/>
      <c r="BC953" s="1"/>
    </row>
    <row r="954" spans="1:55" ht="15.75" customHeight="1">
      <c r="A954" s="1"/>
      <c r="B954" s="1"/>
      <c r="C954" s="1"/>
      <c r="D954" s="1"/>
      <c r="E954" s="1"/>
      <c r="F954" s="1"/>
      <c r="G954" s="1"/>
      <c r="H954" s="1"/>
      <c r="I954" s="79"/>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9"/>
      <c r="AM954" s="1"/>
      <c r="AN954" s="1"/>
      <c r="AO954" s="1"/>
      <c r="AP954" s="1"/>
      <c r="AQ954" s="1"/>
      <c r="AR954" s="1"/>
      <c r="AS954" s="1"/>
      <c r="AT954" s="1"/>
      <c r="AU954" s="1"/>
      <c r="AV954" s="1"/>
      <c r="AW954" s="1"/>
      <c r="AX954" s="1"/>
      <c r="AY954" s="1"/>
      <c r="AZ954" s="1"/>
      <c r="BA954" s="1"/>
      <c r="BB954" s="1"/>
      <c r="BC954" s="1"/>
    </row>
    <row r="955" spans="1:55" ht="15.75" customHeight="1">
      <c r="A955" s="1"/>
      <c r="B955" s="1"/>
      <c r="C955" s="1"/>
      <c r="D955" s="1"/>
      <c r="E955" s="1"/>
      <c r="F955" s="1"/>
      <c r="G955" s="1"/>
      <c r="H955" s="1"/>
      <c r="I955" s="79"/>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9"/>
      <c r="AM955" s="1"/>
      <c r="AN955" s="1"/>
      <c r="AO955" s="1"/>
      <c r="AP955" s="1"/>
      <c r="AQ955" s="1"/>
      <c r="AR955" s="1"/>
      <c r="AS955" s="1"/>
      <c r="AT955" s="1"/>
      <c r="AU955" s="1"/>
      <c r="AV955" s="1"/>
      <c r="AW955" s="1"/>
      <c r="AX955" s="1"/>
      <c r="AY955" s="1"/>
      <c r="AZ955" s="1"/>
      <c r="BA955" s="1"/>
      <c r="BB955" s="1"/>
      <c r="BC955" s="1"/>
    </row>
    <row r="956" spans="1:55" ht="15.75" customHeight="1">
      <c r="A956" s="1"/>
      <c r="B956" s="1"/>
      <c r="C956" s="1"/>
      <c r="D956" s="1"/>
      <c r="E956" s="1"/>
      <c r="F956" s="1"/>
      <c r="G956" s="1"/>
      <c r="H956" s="1"/>
      <c r="I956" s="79"/>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9"/>
      <c r="AM956" s="1"/>
      <c r="AN956" s="1"/>
      <c r="AO956" s="1"/>
      <c r="AP956" s="1"/>
      <c r="AQ956" s="1"/>
      <c r="AR956" s="1"/>
      <c r="AS956" s="1"/>
      <c r="AT956" s="1"/>
      <c r="AU956" s="1"/>
      <c r="AV956" s="1"/>
      <c r="AW956" s="1"/>
      <c r="AX956" s="1"/>
      <c r="AY956" s="1"/>
      <c r="AZ956" s="1"/>
      <c r="BA956" s="1"/>
      <c r="BB956" s="1"/>
      <c r="BC956" s="1"/>
    </row>
    <row r="957" spans="1:55" ht="15.75" customHeight="1">
      <c r="A957" s="1"/>
      <c r="B957" s="1"/>
      <c r="C957" s="1"/>
      <c r="D957" s="1"/>
      <c r="E957" s="1"/>
      <c r="F957" s="1"/>
      <c r="G957" s="1"/>
      <c r="H957" s="1"/>
      <c r="I957" s="79"/>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9"/>
      <c r="AM957" s="1"/>
      <c r="AN957" s="1"/>
      <c r="AO957" s="1"/>
      <c r="AP957" s="1"/>
      <c r="AQ957" s="1"/>
      <c r="AR957" s="1"/>
      <c r="AS957" s="1"/>
      <c r="AT957" s="1"/>
      <c r="AU957" s="1"/>
      <c r="AV957" s="1"/>
      <c r="AW957" s="1"/>
      <c r="AX957" s="1"/>
      <c r="AY957" s="1"/>
      <c r="AZ957" s="1"/>
      <c r="BA957" s="1"/>
      <c r="BB957" s="1"/>
      <c r="BC957" s="1"/>
    </row>
    <row r="958" spans="1:55" ht="15.75" customHeight="1">
      <c r="A958" s="1"/>
      <c r="B958" s="1"/>
      <c r="C958" s="1"/>
      <c r="D958" s="1"/>
      <c r="E958" s="1"/>
      <c r="F958" s="1"/>
      <c r="G958" s="1"/>
      <c r="H958" s="1"/>
      <c r="I958" s="79"/>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9"/>
      <c r="AM958" s="1"/>
      <c r="AN958" s="1"/>
      <c r="AO958" s="1"/>
      <c r="AP958" s="1"/>
      <c r="AQ958" s="1"/>
      <c r="AR958" s="1"/>
      <c r="AS958" s="1"/>
      <c r="AT958" s="1"/>
      <c r="AU958" s="1"/>
      <c r="AV958" s="1"/>
      <c r="AW958" s="1"/>
      <c r="AX958" s="1"/>
      <c r="AY958" s="1"/>
      <c r="AZ958" s="1"/>
      <c r="BA958" s="1"/>
      <c r="BB958" s="1"/>
      <c r="BC958" s="1"/>
    </row>
    <row r="959" spans="1:55" ht="15.75" customHeight="1">
      <c r="A959" s="1"/>
      <c r="B959" s="1"/>
      <c r="C959" s="1"/>
      <c r="D959" s="1"/>
      <c r="E959" s="1"/>
      <c r="F959" s="1"/>
      <c r="G959" s="1"/>
      <c r="H959" s="1"/>
      <c r="I959" s="79"/>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9"/>
      <c r="AM959" s="1"/>
      <c r="AN959" s="1"/>
      <c r="AO959" s="1"/>
      <c r="AP959" s="1"/>
      <c r="AQ959" s="1"/>
      <c r="AR959" s="1"/>
      <c r="AS959" s="1"/>
      <c r="AT959" s="1"/>
      <c r="AU959" s="1"/>
      <c r="AV959" s="1"/>
      <c r="AW959" s="1"/>
      <c r="AX959" s="1"/>
      <c r="AY959" s="1"/>
      <c r="AZ959" s="1"/>
      <c r="BA959" s="1"/>
      <c r="BB959" s="1"/>
      <c r="BC959" s="1"/>
    </row>
    <row r="960" spans="1:55" ht="15.75" customHeight="1">
      <c r="A960" s="1"/>
      <c r="B960" s="1"/>
      <c r="C960" s="1"/>
      <c r="D960" s="1"/>
      <c r="E960" s="1"/>
      <c r="F960" s="1"/>
      <c r="G960" s="1"/>
      <c r="H960" s="1"/>
      <c r="I960" s="79"/>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9"/>
      <c r="AM960" s="1"/>
      <c r="AN960" s="1"/>
      <c r="AO960" s="1"/>
      <c r="AP960" s="1"/>
      <c r="AQ960" s="1"/>
      <c r="AR960" s="1"/>
      <c r="AS960" s="1"/>
      <c r="AT960" s="1"/>
      <c r="AU960" s="1"/>
      <c r="AV960" s="1"/>
      <c r="AW960" s="1"/>
      <c r="AX960" s="1"/>
      <c r="AY960" s="1"/>
      <c r="AZ960" s="1"/>
      <c r="BA960" s="1"/>
      <c r="BB960" s="1"/>
      <c r="BC960" s="1"/>
    </row>
    <row r="961" spans="1:55" ht="15.75" customHeight="1">
      <c r="A961" s="1"/>
      <c r="B961" s="1"/>
      <c r="C961" s="1"/>
      <c r="D961" s="1"/>
      <c r="E961" s="1"/>
      <c r="F961" s="1"/>
      <c r="G961" s="1"/>
      <c r="H961" s="1"/>
      <c r="I961" s="79"/>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9"/>
      <c r="AM961" s="1"/>
      <c r="AN961" s="1"/>
      <c r="AO961" s="1"/>
      <c r="AP961" s="1"/>
      <c r="AQ961" s="1"/>
      <c r="AR961" s="1"/>
      <c r="AS961" s="1"/>
      <c r="AT961" s="1"/>
      <c r="AU961" s="1"/>
      <c r="AV961" s="1"/>
      <c r="AW961" s="1"/>
      <c r="AX961" s="1"/>
      <c r="AY961" s="1"/>
      <c r="AZ961" s="1"/>
      <c r="BA961" s="1"/>
      <c r="BB961" s="1"/>
      <c r="BC961" s="1"/>
    </row>
    <row r="962" spans="1:55" ht="15.75" customHeight="1">
      <c r="A962" s="1"/>
      <c r="B962" s="1"/>
      <c r="C962" s="1"/>
      <c r="D962" s="1"/>
      <c r="E962" s="1"/>
      <c r="F962" s="1"/>
      <c r="G962" s="1"/>
      <c r="H962" s="1"/>
      <c r="I962" s="79"/>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9"/>
      <c r="AM962" s="1"/>
      <c r="AN962" s="1"/>
      <c r="AO962" s="1"/>
      <c r="AP962" s="1"/>
      <c r="AQ962" s="1"/>
      <c r="AR962" s="1"/>
      <c r="AS962" s="1"/>
      <c r="AT962" s="1"/>
      <c r="AU962" s="1"/>
      <c r="AV962" s="1"/>
      <c r="AW962" s="1"/>
      <c r="AX962" s="1"/>
      <c r="AY962" s="1"/>
      <c r="AZ962" s="1"/>
      <c r="BA962" s="1"/>
      <c r="BB962" s="1"/>
      <c r="BC962" s="1"/>
    </row>
    <row r="963" spans="1:55" ht="15.75" customHeight="1">
      <c r="A963" s="1"/>
      <c r="B963" s="1"/>
      <c r="C963" s="1"/>
      <c r="D963" s="1"/>
      <c r="E963" s="1"/>
      <c r="F963" s="1"/>
      <c r="G963" s="1"/>
      <c r="H963" s="1"/>
      <c r="I963" s="79"/>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9"/>
      <c r="AM963" s="1"/>
      <c r="AN963" s="1"/>
      <c r="AO963" s="1"/>
      <c r="AP963" s="1"/>
      <c r="AQ963" s="1"/>
      <c r="AR963" s="1"/>
      <c r="AS963" s="1"/>
      <c r="AT963" s="1"/>
      <c r="AU963" s="1"/>
      <c r="AV963" s="1"/>
      <c r="AW963" s="1"/>
      <c r="AX963" s="1"/>
      <c r="AY963" s="1"/>
      <c r="AZ963" s="1"/>
      <c r="BA963" s="1"/>
      <c r="BB963" s="1"/>
      <c r="BC963" s="1"/>
    </row>
    <row r="964" spans="1:55" ht="15.75" customHeight="1">
      <c r="A964" s="1"/>
      <c r="B964" s="1"/>
      <c r="C964" s="1"/>
      <c r="D964" s="1"/>
      <c r="E964" s="1"/>
      <c r="F964" s="1"/>
      <c r="G964" s="1"/>
      <c r="H964" s="1"/>
      <c r="I964" s="79"/>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9"/>
      <c r="AM964" s="1"/>
      <c r="AN964" s="1"/>
      <c r="AO964" s="1"/>
      <c r="AP964" s="1"/>
      <c r="AQ964" s="1"/>
      <c r="AR964" s="1"/>
      <c r="AS964" s="1"/>
      <c r="AT964" s="1"/>
      <c r="AU964" s="1"/>
      <c r="AV964" s="1"/>
      <c r="AW964" s="1"/>
      <c r="AX964" s="1"/>
      <c r="AY964" s="1"/>
      <c r="AZ964" s="1"/>
      <c r="BA964" s="1"/>
      <c r="BB964" s="1"/>
      <c r="BC964" s="1"/>
    </row>
    <row r="965" spans="1:55" ht="15.75" customHeight="1">
      <c r="A965" s="1"/>
      <c r="B965" s="1"/>
      <c r="C965" s="1"/>
      <c r="D965" s="1"/>
      <c r="E965" s="1"/>
      <c r="F965" s="1"/>
      <c r="G965" s="1"/>
      <c r="H965" s="1"/>
      <c r="I965" s="79"/>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9"/>
      <c r="AM965" s="1"/>
      <c r="AN965" s="1"/>
      <c r="AO965" s="1"/>
      <c r="AP965" s="1"/>
      <c r="AQ965" s="1"/>
      <c r="AR965" s="1"/>
      <c r="AS965" s="1"/>
      <c r="AT965" s="1"/>
      <c r="AU965" s="1"/>
      <c r="AV965" s="1"/>
      <c r="AW965" s="1"/>
      <c r="AX965" s="1"/>
      <c r="AY965" s="1"/>
      <c r="AZ965" s="1"/>
      <c r="BA965" s="1"/>
      <c r="BB965" s="1"/>
      <c r="BC965" s="1"/>
    </row>
    <row r="966" spans="1:55" ht="15.75" customHeight="1">
      <c r="A966" s="1"/>
      <c r="B966" s="1"/>
      <c r="C966" s="1"/>
      <c r="D966" s="1"/>
      <c r="E966" s="1"/>
      <c r="F966" s="1"/>
      <c r="G966" s="1"/>
      <c r="H966" s="1"/>
      <c r="I966" s="79"/>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9"/>
      <c r="AM966" s="1"/>
      <c r="AN966" s="1"/>
      <c r="AO966" s="1"/>
      <c r="AP966" s="1"/>
      <c r="AQ966" s="1"/>
      <c r="AR966" s="1"/>
      <c r="AS966" s="1"/>
      <c r="AT966" s="1"/>
      <c r="AU966" s="1"/>
      <c r="AV966" s="1"/>
      <c r="AW966" s="1"/>
      <c r="AX966" s="1"/>
      <c r="AY966" s="1"/>
      <c r="AZ966" s="1"/>
      <c r="BA966" s="1"/>
      <c r="BB966" s="1"/>
      <c r="BC966" s="1"/>
    </row>
    <row r="967" spans="1:55" ht="15.75" customHeight="1">
      <c r="A967" s="1"/>
      <c r="B967" s="1"/>
      <c r="C967" s="1"/>
      <c r="D967" s="1"/>
      <c r="E967" s="1"/>
      <c r="F967" s="1"/>
      <c r="G967" s="1"/>
      <c r="H967" s="1"/>
      <c r="I967" s="79"/>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9"/>
      <c r="AM967" s="1"/>
      <c r="AN967" s="1"/>
      <c r="AO967" s="1"/>
      <c r="AP967" s="1"/>
      <c r="AQ967" s="1"/>
      <c r="AR967" s="1"/>
      <c r="AS967" s="1"/>
      <c r="AT967" s="1"/>
      <c r="AU967" s="1"/>
      <c r="AV967" s="1"/>
      <c r="AW967" s="1"/>
      <c r="AX967" s="1"/>
      <c r="AY967" s="1"/>
      <c r="AZ967" s="1"/>
      <c r="BA967" s="1"/>
      <c r="BB967" s="1"/>
      <c r="BC967" s="1"/>
    </row>
    <row r="968" spans="1:55" ht="15.75" customHeight="1">
      <c r="A968" s="1"/>
      <c r="B968" s="1"/>
      <c r="C968" s="1"/>
      <c r="D968" s="1"/>
      <c r="E968" s="1"/>
      <c r="F968" s="1"/>
      <c r="G968" s="1"/>
      <c r="H968" s="1"/>
      <c r="I968" s="79"/>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9"/>
      <c r="AM968" s="1"/>
      <c r="AN968" s="1"/>
      <c r="AO968" s="1"/>
      <c r="AP968" s="1"/>
      <c r="AQ968" s="1"/>
      <c r="AR968" s="1"/>
      <c r="AS968" s="1"/>
      <c r="AT968" s="1"/>
      <c r="AU968" s="1"/>
      <c r="AV968" s="1"/>
      <c r="AW968" s="1"/>
      <c r="AX968" s="1"/>
      <c r="AY968" s="1"/>
      <c r="AZ968" s="1"/>
      <c r="BA968" s="1"/>
      <c r="BB968" s="1"/>
      <c r="BC968" s="1"/>
    </row>
    <row r="969" spans="1:55" ht="15.75" customHeight="1">
      <c r="A969" s="1"/>
      <c r="B969" s="1"/>
      <c r="C969" s="1"/>
      <c r="D969" s="1"/>
      <c r="E969" s="1"/>
      <c r="F969" s="1"/>
      <c r="G969" s="1"/>
      <c r="H969" s="1"/>
      <c r="I969" s="79"/>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9"/>
      <c r="AM969" s="1"/>
      <c r="AN969" s="1"/>
      <c r="AO969" s="1"/>
      <c r="AP969" s="1"/>
      <c r="AQ969" s="1"/>
      <c r="AR969" s="1"/>
      <c r="AS969" s="1"/>
      <c r="AT969" s="1"/>
      <c r="AU969" s="1"/>
      <c r="AV969" s="1"/>
      <c r="AW969" s="1"/>
      <c r="AX969" s="1"/>
      <c r="AY969" s="1"/>
      <c r="AZ969" s="1"/>
      <c r="BA969" s="1"/>
      <c r="BB969" s="1"/>
      <c r="BC969" s="1"/>
    </row>
    <row r="970" spans="1:55" ht="15.75" customHeight="1">
      <c r="A970" s="1"/>
      <c r="B970" s="1"/>
      <c r="C970" s="1"/>
      <c r="D970" s="1"/>
      <c r="E970" s="1"/>
      <c r="F970" s="1"/>
      <c r="G970" s="1"/>
      <c r="H970" s="1"/>
      <c r="I970" s="79"/>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9"/>
      <c r="AM970" s="1"/>
      <c r="AN970" s="1"/>
      <c r="AO970" s="1"/>
      <c r="AP970" s="1"/>
      <c r="AQ970" s="1"/>
      <c r="AR970" s="1"/>
      <c r="AS970" s="1"/>
      <c r="AT970" s="1"/>
      <c r="AU970" s="1"/>
      <c r="AV970" s="1"/>
      <c r="AW970" s="1"/>
      <c r="AX970" s="1"/>
      <c r="AY970" s="1"/>
      <c r="AZ970" s="1"/>
      <c r="BA970" s="1"/>
      <c r="BB970" s="1"/>
      <c r="BC970" s="1"/>
    </row>
    <row r="971" spans="1:55" ht="15.75" customHeight="1">
      <c r="A971" s="1"/>
      <c r="B971" s="1"/>
      <c r="C971" s="1"/>
      <c r="D971" s="1"/>
      <c r="E971" s="1"/>
      <c r="F971" s="1"/>
      <c r="G971" s="1"/>
      <c r="H971" s="1"/>
      <c r="I971" s="79"/>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9"/>
      <c r="AM971" s="1"/>
      <c r="AN971" s="1"/>
      <c r="AO971" s="1"/>
      <c r="AP971" s="1"/>
      <c r="AQ971" s="1"/>
      <c r="AR971" s="1"/>
      <c r="AS971" s="1"/>
      <c r="AT971" s="1"/>
      <c r="AU971" s="1"/>
      <c r="AV971" s="1"/>
      <c r="AW971" s="1"/>
      <c r="AX971" s="1"/>
      <c r="AY971" s="1"/>
      <c r="AZ971" s="1"/>
      <c r="BA971" s="1"/>
      <c r="BB971" s="1"/>
      <c r="BC971" s="1"/>
    </row>
    <row r="972" spans="1:55" ht="15.75" customHeight="1">
      <c r="A972" s="1"/>
      <c r="B972" s="1"/>
      <c r="C972" s="1"/>
      <c r="D972" s="1"/>
      <c r="E972" s="1"/>
      <c r="F972" s="1"/>
      <c r="G972" s="1"/>
      <c r="H972" s="1"/>
      <c r="I972" s="79"/>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9"/>
      <c r="AM972" s="1"/>
      <c r="AN972" s="1"/>
      <c r="AO972" s="1"/>
      <c r="AP972" s="1"/>
      <c r="AQ972" s="1"/>
      <c r="AR972" s="1"/>
      <c r="AS972" s="1"/>
      <c r="AT972" s="1"/>
      <c r="AU972" s="1"/>
      <c r="AV972" s="1"/>
      <c r="AW972" s="1"/>
      <c r="AX972" s="1"/>
      <c r="AY972" s="1"/>
      <c r="AZ972" s="1"/>
      <c r="BA972" s="1"/>
      <c r="BB972" s="1"/>
      <c r="BC972" s="1"/>
    </row>
    <row r="973" spans="1:55" ht="15.75" customHeight="1">
      <c r="A973" s="1"/>
      <c r="B973" s="1"/>
      <c r="C973" s="1"/>
      <c r="D973" s="1"/>
      <c r="E973" s="1"/>
      <c r="F973" s="1"/>
      <c r="G973" s="1"/>
      <c r="H973" s="1"/>
      <c r="I973" s="79"/>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9"/>
      <c r="AM973" s="1"/>
      <c r="AN973" s="1"/>
      <c r="AO973" s="1"/>
      <c r="AP973" s="1"/>
      <c r="AQ973" s="1"/>
      <c r="AR973" s="1"/>
      <c r="AS973" s="1"/>
      <c r="AT973" s="1"/>
      <c r="AU973" s="1"/>
      <c r="AV973" s="1"/>
      <c r="AW973" s="1"/>
      <c r="AX973" s="1"/>
      <c r="AY973" s="1"/>
      <c r="AZ973" s="1"/>
      <c r="BA973" s="1"/>
      <c r="BB973" s="1"/>
      <c r="BC973" s="1"/>
    </row>
    <row r="974" spans="1:55" ht="15.75" customHeight="1">
      <c r="A974" s="1"/>
      <c r="B974" s="1"/>
      <c r="C974" s="1"/>
      <c r="D974" s="1"/>
      <c r="E974" s="1"/>
      <c r="F974" s="1"/>
      <c r="G974" s="1"/>
      <c r="H974" s="1"/>
      <c r="I974" s="79"/>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9"/>
      <c r="AM974" s="1"/>
      <c r="AN974" s="1"/>
      <c r="AO974" s="1"/>
      <c r="AP974" s="1"/>
      <c r="AQ974" s="1"/>
      <c r="AR974" s="1"/>
      <c r="AS974" s="1"/>
      <c r="AT974" s="1"/>
      <c r="AU974" s="1"/>
      <c r="AV974" s="1"/>
      <c r="AW974" s="1"/>
      <c r="AX974" s="1"/>
      <c r="AY974" s="1"/>
      <c r="AZ974" s="1"/>
      <c r="BA974" s="1"/>
      <c r="BB974" s="1"/>
      <c r="BC974" s="1"/>
    </row>
    <row r="975" spans="1:55" ht="15.75" customHeight="1">
      <c r="A975" s="1"/>
      <c r="B975" s="1"/>
      <c r="C975" s="1"/>
      <c r="D975" s="1"/>
      <c r="E975" s="1"/>
      <c r="F975" s="1"/>
      <c r="G975" s="1"/>
      <c r="H975" s="1"/>
      <c r="I975" s="79"/>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9"/>
      <c r="AM975" s="1"/>
      <c r="AN975" s="1"/>
      <c r="AO975" s="1"/>
      <c r="AP975" s="1"/>
      <c r="AQ975" s="1"/>
      <c r="AR975" s="1"/>
      <c r="AS975" s="1"/>
      <c r="AT975" s="1"/>
      <c r="AU975" s="1"/>
      <c r="AV975" s="1"/>
      <c r="AW975" s="1"/>
      <c r="AX975" s="1"/>
      <c r="AY975" s="1"/>
      <c r="AZ975" s="1"/>
      <c r="BA975" s="1"/>
      <c r="BB975" s="1"/>
      <c r="BC975" s="1"/>
    </row>
    <row r="976" spans="1:55" ht="15.75" customHeight="1">
      <c r="A976" s="1"/>
      <c r="B976" s="1"/>
      <c r="C976" s="1"/>
      <c r="D976" s="1"/>
      <c r="E976" s="1"/>
      <c r="F976" s="1"/>
      <c r="G976" s="1"/>
      <c r="H976" s="1"/>
      <c r="I976" s="79"/>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9"/>
      <c r="AM976" s="1"/>
      <c r="AN976" s="1"/>
      <c r="AO976" s="1"/>
      <c r="AP976" s="1"/>
      <c r="AQ976" s="1"/>
      <c r="AR976" s="1"/>
      <c r="AS976" s="1"/>
      <c r="AT976" s="1"/>
      <c r="AU976" s="1"/>
      <c r="AV976" s="1"/>
      <c r="AW976" s="1"/>
      <c r="AX976" s="1"/>
      <c r="AY976" s="1"/>
      <c r="AZ976" s="1"/>
      <c r="BA976" s="1"/>
      <c r="BB976" s="1"/>
      <c r="BC976" s="1"/>
    </row>
    <row r="977" spans="1:55" ht="15.75" customHeight="1">
      <c r="A977" s="1"/>
      <c r="B977" s="1"/>
      <c r="C977" s="1"/>
      <c r="D977" s="1"/>
      <c r="E977" s="1"/>
      <c r="F977" s="1"/>
      <c r="G977" s="1"/>
      <c r="H977" s="1"/>
      <c r="I977" s="79"/>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9"/>
      <c r="AM977" s="1"/>
      <c r="AN977" s="1"/>
      <c r="AO977" s="1"/>
      <c r="AP977" s="1"/>
      <c r="AQ977" s="1"/>
      <c r="AR977" s="1"/>
      <c r="AS977" s="1"/>
      <c r="AT977" s="1"/>
      <c r="AU977" s="1"/>
      <c r="AV977" s="1"/>
      <c r="AW977" s="1"/>
      <c r="AX977" s="1"/>
      <c r="AY977" s="1"/>
      <c r="AZ977" s="1"/>
      <c r="BA977" s="1"/>
      <c r="BB977" s="1"/>
      <c r="BC977" s="1"/>
    </row>
    <row r="978" spans="1:55" ht="15.75" customHeight="1">
      <c r="A978" s="1"/>
      <c r="B978" s="1"/>
      <c r="C978" s="1"/>
      <c r="D978" s="1"/>
      <c r="E978" s="1"/>
      <c r="F978" s="1"/>
      <c r="G978" s="1"/>
      <c r="H978" s="1"/>
      <c r="I978" s="79"/>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9"/>
      <c r="AM978" s="1"/>
      <c r="AN978" s="1"/>
      <c r="AO978" s="1"/>
      <c r="AP978" s="1"/>
      <c r="AQ978" s="1"/>
      <c r="AR978" s="1"/>
      <c r="AS978" s="1"/>
      <c r="AT978" s="1"/>
      <c r="AU978" s="1"/>
      <c r="AV978" s="1"/>
      <c r="AW978" s="1"/>
      <c r="AX978" s="1"/>
      <c r="AY978" s="1"/>
      <c r="AZ978" s="1"/>
      <c r="BA978" s="1"/>
      <c r="BB978" s="1"/>
      <c r="BC978" s="1"/>
    </row>
    <row r="979" spans="1:55" ht="15.75" customHeight="1">
      <c r="A979" s="1"/>
      <c r="B979" s="1"/>
      <c r="C979" s="1"/>
      <c r="D979" s="1"/>
      <c r="E979" s="1"/>
      <c r="F979" s="1"/>
      <c r="G979" s="1"/>
      <c r="H979" s="1"/>
      <c r="I979" s="79"/>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9"/>
      <c r="AM979" s="1"/>
      <c r="AN979" s="1"/>
      <c r="AO979" s="1"/>
      <c r="AP979" s="1"/>
      <c r="AQ979" s="1"/>
      <c r="AR979" s="1"/>
      <c r="AS979" s="1"/>
      <c r="AT979" s="1"/>
      <c r="AU979" s="1"/>
      <c r="AV979" s="1"/>
      <c r="AW979" s="1"/>
      <c r="AX979" s="1"/>
      <c r="AY979" s="1"/>
      <c r="AZ979" s="1"/>
      <c r="BA979" s="1"/>
      <c r="BB979" s="1"/>
      <c r="BC979" s="1"/>
    </row>
    <row r="980" spans="1:55" ht="15.75" customHeight="1">
      <c r="A980" s="1"/>
      <c r="B980" s="1"/>
      <c r="C980" s="1"/>
      <c r="D980" s="1"/>
      <c r="E980" s="1"/>
      <c r="F980" s="1"/>
      <c r="G980" s="1"/>
      <c r="H980" s="1"/>
      <c r="I980" s="79"/>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9"/>
      <c r="AM980" s="1"/>
      <c r="AN980" s="1"/>
      <c r="AO980" s="1"/>
      <c r="AP980" s="1"/>
      <c r="AQ980" s="1"/>
      <c r="AR980" s="1"/>
      <c r="AS980" s="1"/>
      <c r="AT980" s="1"/>
      <c r="AU980" s="1"/>
      <c r="AV980" s="1"/>
      <c r="AW980" s="1"/>
      <c r="AX980" s="1"/>
      <c r="AY980" s="1"/>
      <c r="AZ980" s="1"/>
      <c r="BA980" s="1"/>
      <c r="BB980" s="1"/>
      <c r="BC980" s="1"/>
    </row>
    <row r="981" spans="1:55" ht="15.75" customHeight="1">
      <c r="A981" s="1"/>
      <c r="B981" s="1"/>
      <c r="C981" s="1"/>
      <c r="D981" s="1"/>
      <c r="E981" s="1"/>
      <c r="F981" s="1"/>
      <c r="G981" s="1"/>
      <c r="H981" s="1"/>
      <c r="I981" s="79"/>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9"/>
      <c r="AM981" s="1"/>
      <c r="AN981" s="1"/>
      <c r="AO981" s="1"/>
      <c r="AP981" s="1"/>
      <c r="AQ981" s="1"/>
      <c r="AR981" s="1"/>
      <c r="AS981" s="1"/>
      <c r="AT981" s="1"/>
      <c r="AU981" s="1"/>
      <c r="AV981" s="1"/>
      <c r="AW981" s="1"/>
      <c r="AX981" s="1"/>
      <c r="AY981" s="1"/>
      <c r="AZ981" s="1"/>
      <c r="BA981" s="1"/>
      <c r="BB981" s="1"/>
      <c r="BC981" s="1"/>
    </row>
    <row r="982" spans="1:55" ht="15.75" customHeight="1">
      <c r="A982" s="1"/>
      <c r="B982" s="1"/>
      <c r="C982" s="1"/>
      <c r="D982" s="1"/>
      <c r="E982" s="1"/>
      <c r="F982" s="1"/>
      <c r="G982" s="1"/>
      <c r="H982" s="1"/>
      <c r="I982" s="79"/>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9"/>
      <c r="AM982" s="1"/>
      <c r="AN982" s="1"/>
      <c r="AO982" s="1"/>
      <c r="AP982" s="1"/>
      <c r="AQ982" s="1"/>
      <c r="AR982" s="1"/>
      <c r="AS982" s="1"/>
      <c r="AT982" s="1"/>
      <c r="AU982" s="1"/>
      <c r="AV982" s="1"/>
      <c r="AW982" s="1"/>
      <c r="AX982" s="1"/>
      <c r="AY982" s="1"/>
      <c r="AZ982" s="1"/>
      <c r="BA982" s="1"/>
      <c r="BB982" s="1"/>
      <c r="BC982" s="1"/>
    </row>
    <row r="983" spans="1:55" ht="15.75" customHeight="1">
      <c r="A983" s="1"/>
      <c r="B983" s="1"/>
      <c r="C983" s="1"/>
      <c r="D983" s="1"/>
      <c r="E983" s="1"/>
      <c r="F983" s="1"/>
      <c r="G983" s="1"/>
      <c r="H983" s="1"/>
      <c r="I983" s="79"/>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9"/>
      <c r="AM983" s="1"/>
      <c r="AN983" s="1"/>
      <c r="AO983" s="1"/>
      <c r="AP983" s="1"/>
      <c r="AQ983" s="1"/>
      <c r="AR983" s="1"/>
      <c r="AS983" s="1"/>
      <c r="AT983" s="1"/>
      <c r="AU983" s="1"/>
      <c r="AV983" s="1"/>
      <c r="AW983" s="1"/>
      <c r="AX983" s="1"/>
      <c r="AY983" s="1"/>
      <c r="AZ983" s="1"/>
      <c r="BA983" s="1"/>
      <c r="BB983" s="1"/>
      <c r="BC983" s="1"/>
    </row>
    <row r="984" spans="1:55" ht="15.75" customHeight="1">
      <c r="A984" s="1"/>
      <c r="B984" s="1"/>
      <c r="C984" s="1"/>
      <c r="D984" s="1"/>
      <c r="E984" s="1"/>
      <c r="F984" s="1"/>
      <c r="G984" s="1"/>
      <c r="H984" s="1"/>
      <c r="I984" s="79"/>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9"/>
      <c r="AM984" s="1"/>
      <c r="AN984" s="1"/>
      <c r="AO984" s="1"/>
      <c r="AP984" s="1"/>
      <c r="AQ984" s="1"/>
      <c r="AR984" s="1"/>
      <c r="AS984" s="1"/>
      <c r="AT984" s="1"/>
      <c r="AU984" s="1"/>
      <c r="AV984" s="1"/>
      <c r="AW984" s="1"/>
      <c r="AX984" s="1"/>
      <c r="AY984" s="1"/>
      <c r="AZ984" s="1"/>
      <c r="BA984" s="1"/>
      <c r="BB984" s="1"/>
      <c r="BC984" s="1"/>
    </row>
    <row r="985" spans="1:55" ht="15.75" customHeight="1">
      <c r="A985" s="1"/>
      <c r="B985" s="1"/>
      <c r="C985" s="1"/>
      <c r="D985" s="1"/>
      <c r="E985" s="1"/>
      <c r="F985" s="1"/>
      <c r="G985" s="1"/>
      <c r="H985" s="1"/>
      <c r="I985" s="79"/>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9"/>
      <c r="AM985" s="1"/>
      <c r="AN985" s="1"/>
      <c r="AO985" s="1"/>
      <c r="AP985" s="1"/>
      <c r="AQ985" s="1"/>
      <c r="AR985" s="1"/>
      <c r="AS985" s="1"/>
      <c r="AT985" s="1"/>
      <c r="AU985" s="1"/>
      <c r="AV985" s="1"/>
      <c r="AW985" s="1"/>
      <c r="AX985" s="1"/>
      <c r="AY985" s="1"/>
      <c r="AZ985" s="1"/>
      <c r="BA985" s="1"/>
      <c r="BB985" s="1"/>
      <c r="BC985" s="1"/>
    </row>
    <row r="986" spans="1:55" ht="15.75" customHeight="1">
      <c r="A986" s="1"/>
      <c r="B986" s="1"/>
      <c r="C986" s="1"/>
      <c r="D986" s="1"/>
      <c r="E986" s="1"/>
      <c r="F986" s="1"/>
      <c r="G986" s="1"/>
      <c r="H986" s="1"/>
      <c r="I986" s="79"/>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9"/>
      <c r="AM986" s="1"/>
      <c r="AN986" s="1"/>
      <c r="AO986" s="1"/>
      <c r="AP986" s="1"/>
      <c r="AQ986" s="1"/>
      <c r="AR986" s="1"/>
      <c r="AS986" s="1"/>
      <c r="AT986" s="1"/>
      <c r="AU986" s="1"/>
      <c r="AV986" s="1"/>
      <c r="AW986" s="1"/>
      <c r="AX986" s="1"/>
      <c r="AY986" s="1"/>
      <c r="AZ986" s="1"/>
      <c r="BA986" s="1"/>
      <c r="BB986" s="1"/>
      <c r="BC986" s="1"/>
    </row>
    <row r="987" spans="1:55" ht="15.75" customHeight="1">
      <c r="A987" s="1"/>
      <c r="B987" s="1"/>
      <c r="C987" s="1"/>
      <c r="D987" s="1"/>
      <c r="E987" s="1"/>
      <c r="F987" s="1"/>
      <c r="G987" s="1"/>
      <c r="H987" s="1"/>
      <c r="I987" s="79"/>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9"/>
      <c r="AM987" s="1"/>
      <c r="AN987" s="1"/>
      <c r="AO987" s="1"/>
      <c r="AP987" s="1"/>
      <c r="AQ987" s="1"/>
      <c r="AR987" s="1"/>
      <c r="AS987" s="1"/>
      <c r="AT987" s="1"/>
      <c r="AU987" s="1"/>
      <c r="AV987" s="1"/>
      <c r="AW987" s="1"/>
      <c r="AX987" s="1"/>
      <c r="AY987" s="1"/>
      <c r="AZ987" s="1"/>
      <c r="BA987" s="1"/>
      <c r="BB987" s="1"/>
      <c r="BC987" s="1"/>
    </row>
    <row r="988" spans="1:55" ht="15.75" customHeight="1">
      <c r="A988" s="1"/>
      <c r="B988" s="1"/>
      <c r="C988" s="1"/>
      <c r="D988" s="1"/>
      <c r="E988" s="1"/>
      <c r="F988" s="1"/>
      <c r="G988" s="1"/>
      <c r="H988" s="1"/>
      <c r="I988" s="79"/>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9"/>
      <c r="AM988" s="1"/>
      <c r="AN988" s="1"/>
      <c r="AO988" s="1"/>
      <c r="AP988" s="1"/>
      <c r="AQ988" s="1"/>
      <c r="AR988" s="1"/>
      <c r="AS988" s="1"/>
      <c r="AT988" s="1"/>
      <c r="AU988" s="1"/>
      <c r="AV988" s="1"/>
      <c r="AW988" s="1"/>
      <c r="AX988" s="1"/>
      <c r="AY988" s="1"/>
      <c r="AZ988" s="1"/>
      <c r="BA988" s="1"/>
      <c r="BB988" s="1"/>
      <c r="BC988" s="1"/>
    </row>
    <row r="989" spans="1:55" ht="15.75" customHeight="1">
      <c r="A989" s="1"/>
      <c r="B989" s="1"/>
      <c r="C989" s="1"/>
      <c r="D989" s="1"/>
      <c r="E989" s="1"/>
      <c r="F989" s="1"/>
      <c r="G989" s="1"/>
      <c r="H989" s="1"/>
      <c r="I989" s="79"/>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9"/>
      <c r="AM989" s="1"/>
      <c r="AN989" s="1"/>
      <c r="AO989" s="1"/>
      <c r="AP989" s="1"/>
      <c r="AQ989" s="1"/>
      <c r="AR989" s="1"/>
      <c r="AS989" s="1"/>
      <c r="AT989" s="1"/>
      <c r="AU989" s="1"/>
      <c r="AV989" s="1"/>
      <c r="AW989" s="1"/>
      <c r="AX989" s="1"/>
      <c r="AY989" s="1"/>
      <c r="AZ989" s="1"/>
      <c r="BA989" s="1"/>
      <c r="BB989" s="1"/>
      <c r="BC989" s="1"/>
    </row>
    <row r="990" spans="1:55" ht="15.75" customHeight="1">
      <c r="A990" s="1"/>
      <c r="B990" s="1"/>
      <c r="C990" s="1"/>
      <c r="D990" s="1"/>
      <c r="E990" s="1"/>
      <c r="F990" s="1"/>
      <c r="G990" s="1"/>
      <c r="H990" s="1"/>
      <c r="I990" s="79"/>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9"/>
      <c r="AM990" s="1"/>
      <c r="AN990" s="1"/>
      <c r="AO990" s="1"/>
      <c r="AP990" s="1"/>
      <c r="AQ990" s="1"/>
      <c r="AR990" s="1"/>
      <c r="AS990" s="1"/>
      <c r="AT990" s="1"/>
      <c r="AU990" s="1"/>
      <c r="AV990" s="1"/>
      <c r="AW990" s="1"/>
      <c r="AX990" s="1"/>
      <c r="AY990" s="1"/>
      <c r="AZ990" s="1"/>
      <c r="BA990" s="1"/>
      <c r="BB990" s="1"/>
      <c r="BC990" s="1"/>
    </row>
  </sheetData>
  <sheetProtection algorithmName="SHA-512" hashValue="0y7MWDKqtA4xMM5C4pPsvghkkOMP22ymBok5Bfed/WLafbkymjKiz+x1d8Gzk0mZapmKdJztKybJc0MVVgyvGA==" saltValue="hC6CPfG7gre30qbj6rRzAA==" spinCount="100000" sheet="1" selectLockedCells="1" selectUnlockedCells="1"/>
  <autoFilter ref="A9:BC181" xr:uid="{00000000-0001-0000-0100-000000000000}"/>
  <dataConsolidate/>
  <mergeCells count="23">
    <mergeCell ref="B2:D5"/>
    <mergeCell ref="Z8:Z9"/>
    <mergeCell ref="AA8:AA9"/>
    <mergeCell ref="AB8:AB9"/>
    <mergeCell ref="AC8:AC9"/>
    <mergeCell ref="B8:B9"/>
    <mergeCell ref="D8:D9"/>
    <mergeCell ref="F8:F9"/>
    <mergeCell ref="W8:W9"/>
    <mergeCell ref="X8:X9"/>
    <mergeCell ref="Y8:Y9"/>
    <mergeCell ref="G8:V8"/>
    <mergeCell ref="F2:F3"/>
    <mergeCell ref="F4:F5"/>
    <mergeCell ref="G2:AH3"/>
    <mergeCell ref="G4:AH5"/>
    <mergeCell ref="AE8:AE9"/>
    <mergeCell ref="AD8:AD9"/>
    <mergeCell ref="AK8:AK9"/>
    <mergeCell ref="AF8:AF9"/>
    <mergeCell ref="AH8:AH9"/>
    <mergeCell ref="AI8:AI9"/>
    <mergeCell ref="AG8:AG9"/>
  </mergeCells>
  <phoneticPr fontId="18" type="noConversion"/>
  <conditionalFormatting sqref="AH10:AH25 AH27:AH28 AH33:AH34 AH62:AH65 AH70:AH79 AH40:AH55 AH82 AH94:AH181 AH58">
    <cfRule type="expression" dxfId="30" priority="30">
      <formula>$Z10&lt;&gt;""</formula>
    </cfRule>
  </conditionalFormatting>
  <conditionalFormatting sqref="AH61">
    <cfRule type="expression" dxfId="29" priority="19">
      <formula>$Z61&lt;&gt;""</formula>
    </cfRule>
  </conditionalFormatting>
  <conditionalFormatting sqref="AH66:AH68">
    <cfRule type="expression" dxfId="28" priority="17">
      <formula>$Z66&lt;&gt;""</formula>
    </cfRule>
  </conditionalFormatting>
  <conditionalFormatting sqref="AH69">
    <cfRule type="expression" dxfId="27" priority="15">
      <formula>$Z69&lt;&gt;""</formula>
    </cfRule>
  </conditionalFormatting>
  <conditionalFormatting sqref="AH83:AH90">
    <cfRule type="expression" dxfId="26" priority="12">
      <formula>$Z83&lt;&gt;""</formula>
    </cfRule>
  </conditionalFormatting>
  <conditionalFormatting sqref="AH26">
    <cfRule type="expression" dxfId="25" priority="10">
      <formula>$Z26&lt;&gt;""</formula>
    </cfRule>
  </conditionalFormatting>
  <conditionalFormatting sqref="AH29">
    <cfRule type="expression" dxfId="24" priority="9">
      <formula>$Z29&lt;&gt;""</formula>
    </cfRule>
  </conditionalFormatting>
  <conditionalFormatting sqref="AH30:AH32">
    <cfRule type="expression" dxfId="23" priority="8">
      <formula>$Z30&lt;&gt;""</formula>
    </cfRule>
  </conditionalFormatting>
  <conditionalFormatting sqref="AH35:AH38">
    <cfRule type="expression" dxfId="22" priority="7">
      <formula>$Z35&lt;&gt;""</formula>
    </cfRule>
  </conditionalFormatting>
  <conditionalFormatting sqref="AH39">
    <cfRule type="expression" dxfId="21" priority="6">
      <formula>$Z39&lt;&gt;""</formula>
    </cfRule>
  </conditionalFormatting>
  <conditionalFormatting sqref="AH80">
    <cfRule type="expression" dxfId="20" priority="5">
      <formula>$Z80&lt;&gt;""</formula>
    </cfRule>
  </conditionalFormatting>
  <conditionalFormatting sqref="AH81">
    <cfRule type="expression" dxfId="19" priority="4">
      <formula>$Z81&lt;&gt;""</formula>
    </cfRule>
  </conditionalFormatting>
  <conditionalFormatting sqref="AH91">
    <cfRule type="expression" dxfId="18" priority="3">
      <formula>$Z91&lt;&gt;""</formula>
    </cfRule>
  </conditionalFormatting>
  <conditionalFormatting sqref="AH92">
    <cfRule type="expression" dxfId="17" priority="2">
      <formula>$Z92&lt;&gt;""</formula>
    </cfRule>
  </conditionalFormatting>
  <conditionalFormatting sqref="AH93">
    <cfRule type="expression" dxfId="16" priority="1">
      <formula>$Z93&lt;&gt;""</formula>
    </cfRule>
  </conditionalFormatting>
  <dataValidations xWindow="316" yWindow="593" count="15">
    <dataValidation type="list" allowBlank="1" showErrorMessage="1" sqref="F95:F113 F117:F144 F157:F181 G53:U53 F10:F53 F85:F93 K56:K57 F61:F82" xr:uid="{00000000-0002-0000-0100-000000000000}">
      <formula1>INDIRECT($E10)</formula1>
    </dataValidation>
    <dataValidation type="textLength" operator="lessThanOrEqual" showInputMessage="1" showErrorMessage="1" error="El número máximo de caracteres son 100" prompt="El número máximo de caracteres incluyendo los espacios es de 100" sqref="AA18 AA15 AA33 Z29 Z33:Z34 Z48:Z52 Z61:Z65 AA71 AA76 Z71:Z79 Z83 Z38:AA38 AA28 Z10:Z25 Z27 Z54:Z55 Z58 Z91:Z181" xr:uid="{00000000-0002-0000-0100-000001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82:T1048576" xr:uid="{00000000-0002-0000-0100-000002000000}"/>
    <dataValidation allowBlank="1" showInputMessage="1" showErrorMessage="1" prompt="Puede registrar la cantidad de colaboradores que requiera, siempre y cuando cuenten con usuario de Eureka" sqref="AD10:AD53 AC22:AC23 AD55 AD58 AD61:AD181" xr:uid="{00000000-0002-0000-0100-000003000000}"/>
    <dataValidation type="list" allowBlank="1" showInputMessage="1" showErrorMessage="1" sqref="G47:J52 T47:T52 R47:R52 L47:L52 N47:N52 P47:P52 S10:S46 Q10:Q46 O10:O46 U10:U46 G10:K46 M10:M46 G70:K181 S54:S181 U54:U181 M54:M181 Q54:Q181 O54:O181 G54:K68" xr:uid="{00000000-0002-0000-0100-000004000000}">
      <formula1>"X"</formula1>
    </dataValidation>
    <dataValidation allowBlank="1" showInputMessage="1" showErrorMessage="1" prompt="Indique el tipo y número de la normatividad, que genera el requerimiento. Ej. Decreto 612 de 2018" sqref="S47:S52 T10:T46 T65:T181 T54:T63" xr:uid="{00000000-0002-0000-0100-000005000000}"/>
    <dataValidation type="list" allowBlank="1" showInputMessage="1" showErrorMessage="1" sqref="AC47:AC48 AC77:AC78" xr:uid="{00000000-0002-0000-0100-000006000000}">
      <formula1>UsuariosEureka</formula1>
    </dataValidation>
    <dataValidation type="list" allowBlank="1" showErrorMessage="1" sqref="G47:I48" xr:uid="{00000000-0002-0000-0100-000007000000}">
      <formula1>"X"</formula1>
    </dataValidation>
    <dataValidation type="list" allowBlank="1" showErrorMessage="1" sqref="AI10:AI53 AI58 AI61:AI181" xr:uid="{00000000-0002-0000-0100-000008000000}">
      <formula1>Dependencia</formula1>
    </dataValidation>
    <dataValidation type="list" allowBlank="1" showErrorMessage="1" sqref="F54:F55 D10:D53 D61:D66 D68:D181 K56:K57" xr:uid="{00000000-0002-0000-0100-000009000000}">
      <formula1>INDIRECT($C10)</formula1>
    </dataValidation>
    <dataValidation type="list" allowBlank="1" showInputMessage="1" showErrorMessage="1" sqref="AJ55:AK55 AJ84:AK84 AJ38 AK56:AK57 AK10:AK54 AK85:AK181 AK59:AK83" xr:uid="{00000000-0002-0000-0100-00000A000000}">
      <formula1>INDIRECT(AI10)</formula1>
    </dataValidation>
    <dataValidation type="list" allowBlank="1" showInputMessage="1" showErrorMessage="1" sqref="Y83:Y181 Y12:Y13 Y16:Y55 Y58 Y61:Y70" xr:uid="{00000000-0002-0000-0100-00000B000000}">
      <formula1>Dependencia</formula1>
    </dataValidation>
    <dataValidation type="list" allowBlank="1" showInputMessage="1" showErrorMessage="1" sqref="X12:X13 X16:X55 X58 X61:X181" xr:uid="{00000000-0002-0000-0100-00000C000000}">
      <formula1>Lideres</formula1>
    </dataValidation>
    <dataValidation allowBlank="1" showInputMessage="1" showErrorMessage="1" prompt="Recuerde que la sumatoria de las actividades del producto deben sumar 100" sqref="AH81:AH181 AH10:AH55 AH58 AH61:AH79" xr:uid="{00000000-0002-0000-0100-00000D000000}"/>
    <dataValidation type="list" allowBlank="1" showErrorMessage="1" sqref="B10:B181"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9">
        <x14:dataValidation type="list" allowBlank="1" showInputMessage="1" showErrorMessage="1" xr:uid="{00000000-0002-0000-0100-00000F000000}">
          <x14:formula1>
            <xm:f>Listas!$AG$2:$AG$102</xm:f>
          </x14:formula1>
          <xm:sqref>AC94:AC181 AC10:AC13 AC15:AC20</xm:sqref>
        </x14:dataValidation>
        <x14:dataValidation type="list" allowBlank="1" showInputMessage="1" showErrorMessage="1" prompt="Seleccione la entidad del sector salud que generó el requerimiento" xr:uid="{00000000-0002-0000-0100-000010000000}">
          <x14:formula1>
            <xm:f>Listas!$AI$2:$AI$10</xm:f>
          </x14:formula1>
          <xm:sqref>R10:R20 R94:R181</xm:sqref>
        </x14:dataValidation>
        <x14:dataValidation type="list" allowBlank="1" showInputMessage="1" showErrorMessage="1" prompt="Seleccione la dependencia:_x000a_1. DAF_x000a_2. DGRFS_x000a_3. DLYG_x000a_4. DOP_x000a_5. DGTIC_x000a_6. OCI_x000a_7. OAJ_x000a_8. OAPCR" xr:uid="{00000000-0002-0000-0100-000011000000}">
          <x14:formula1>
            <xm:f>Listas!$AB$2:$AB$10</xm:f>
          </x14:formula1>
          <xm:sqref>V10:V20 V94:V181</xm:sqref>
        </x14:dataValidation>
        <x14:dataValidation type="list" allowBlank="1" showInputMessage="1" showErrorMessage="1" xr:uid="{00000000-0002-0000-0100-000012000000}">
          <x14:formula1>
            <xm:f>Listas!$AB$2:$AB$10</xm:f>
          </x14:formula1>
          <xm:sqref>AG10:AG20 AG94:AG181</xm:sqref>
        </x14:dataValidation>
        <x14:dataValidation type="list" allowBlank="1" showInputMessage="1" showErrorMessage="1" prompt="Indique el/los grupos de valor que generan el requerimiento" xr:uid="{00000000-0002-0000-0100-000013000000}">
          <x14:formula1>
            <xm:f>Listas!$AH$2:$AH$11</xm:f>
          </x14:formula1>
          <xm:sqref>L10:L20 L94:L181</xm:sqref>
        </x14:dataValidation>
        <x14:dataValidation type="list" allowBlank="1" showInputMessage="1" showErrorMessage="1" prompt="Indique el o los entes de control que han generado el requerimiento_x000a_" xr:uid="{00000000-0002-0000-0100-000014000000}">
          <x14:formula1>
            <xm:f>Listas!$AK$2:$AK$8</xm:f>
          </x14:formula1>
          <xm:sqref>P10:P20 P94:P181</xm:sqref>
        </x14:dataValidation>
        <x14:dataValidation type="list" allowBlank="1" showInputMessage="1" showErrorMessage="1" prompt="Seleccione la entidad de gobierno que generó el requerimiento" xr:uid="{00000000-0002-0000-0100-000015000000}">
          <x14:formula1>
            <xm:f>Listas!$AJ$2:$AJ$9</xm:f>
          </x14:formula1>
          <xm:sqref>N10:N20 N94:N181</xm:sqref>
        </x14:dataValidation>
        <x14:dataValidation type="list" allowBlank="1" showErrorMessage="1" xr:uid="{00000000-0002-0000-0100-000016000000}">
          <x14:formula1>
            <xm:f>Listas!$H$2:$H$18</xm:f>
          </x14:formula1>
          <xm:sqref>F83:F84</xm:sqref>
        </x14:dataValidation>
        <x14:dataValidation type="list" allowBlank="1" showInputMessage="1" showErrorMessage="1" xr:uid="{00000000-0002-0000-0100-000017000000}">
          <x14:formula1>
            <xm:f>'C:\Users\Norela.Briceno\AppData\Local\Microsoft\Windows\INetCache\Content.Outlook\LHJ73VB3\[Plan Anticorrupción y de Atención al Ciudadano 2023.xlsx]Listas'!#REF!</xm:f>
          </x14:formula1>
          <xm:sqref>AG26 AC26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83"/>
  <sheetViews>
    <sheetView showGridLines="0" topLeftCell="B1" zoomScale="89" zoomScaleNormal="89" workbookViewId="0">
      <selection activeCell="B1" sqref="B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19.7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customWidth="1"/>
    <col min="30" max="30" width="21.25" style="85" customWidth="1"/>
    <col min="31" max="31" width="11.75" style="85" customWidth="1"/>
    <col min="32" max="32" width="11.625" style="85" customWidth="1"/>
    <col min="33" max="33" width="22.625" style="85" customWidth="1"/>
    <col min="34" max="34" width="14.625" style="129" customWidth="1"/>
    <col min="35" max="35" width="19.25" style="85" customWidth="1"/>
    <col min="36" max="36" width="13" style="85"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578</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580</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s="145" customFormat="1" ht="90">
      <c r="A10" s="133"/>
      <c r="B10" s="131" t="s">
        <v>345</v>
      </c>
      <c r="C10" s="134" t="str">
        <f>VLOOKUP($B10,[16]Listas!$A$2:$B$5,2,FALSE)</f>
        <v>PerUno</v>
      </c>
      <c r="D10" s="131" t="s">
        <v>346</v>
      </c>
      <c r="E10" s="134" t="str">
        <f>VLOOKUP($D10,[16]Listas!$E$2:$F$11,2,FALSE)</f>
        <v>ObjUno</v>
      </c>
      <c r="F10" s="131" t="s">
        <v>347</v>
      </c>
      <c r="G10" s="135" t="s">
        <v>204</v>
      </c>
      <c r="H10" s="136"/>
      <c r="I10" s="136"/>
      <c r="J10" s="136"/>
      <c r="K10" s="136"/>
      <c r="L10" s="131"/>
      <c r="M10" s="136"/>
      <c r="N10" s="131"/>
      <c r="O10" s="136"/>
      <c r="P10" s="131"/>
      <c r="Q10" s="136"/>
      <c r="R10" s="131"/>
      <c r="S10" s="135" t="s">
        <v>204</v>
      </c>
      <c r="T10" s="136" t="s">
        <v>581</v>
      </c>
      <c r="U10" s="136"/>
      <c r="V10" s="131"/>
      <c r="W10" s="319" t="s">
        <v>1174</v>
      </c>
      <c r="X10" s="138" t="s">
        <v>415</v>
      </c>
      <c r="Y10" s="138" t="s">
        <v>0</v>
      </c>
      <c r="Z10" s="137" t="s">
        <v>582</v>
      </c>
      <c r="AA10" s="139" t="s">
        <v>583</v>
      </c>
      <c r="AB10" s="140" t="s">
        <v>467</v>
      </c>
      <c r="AC10" s="109" t="s">
        <v>456</v>
      </c>
      <c r="AD10" s="141" t="s">
        <v>584</v>
      </c>
      <c r="AE10" s="142">
        <v>44927</v>
      </c>
      <c r="AF10" s="142">
        <v>45290</v>
      </c>
      <c r="AG10" s="140"/>
      <c r="AH10" s="140">
        <v>100</v>
      </c>
      <c r="AI10" s="143" t="s">
        <v>0</v>
      </c>
      <c r="AJ10" s="143" t="str">
        <f>VLOOKUP($AI10,[10]Listas!$AB$1:$AC$10,2,FALSE)</f>
        <v>DAF</v>
      </c>
      <c r="AK10" s="143" t="s">
        <v>585</v>
      </c>
      <c r="AL10" s="144"/>
      <c r="AM10" s="144"/>
      <c r="AN10" s="144"/>
      <c r="AO10" s="144"/>
      <c r="AP10" s="144"/>
      <c r="AQ10" s="144"/>
      <c r="AR10" s="144"/>
      <c r="AS10" s="144"/>
      <c r="AT10" s="144"/>
      <c r="AU10" s="144"/>
      <c r="AV10" s="144"/>
      <c r="AW10" s="144"/>
      <c r="AX10" s="144"/>
      <c r="AY10" s="144"/>
      <c r="AZ10" s="144"/>
      <c r="BA10" s="144"/>
      <c r="BB10" s="144"/>
      <c r="BC10" s="144"/>
    </row>
    <row r="11" spans="1:55" s="145" customFormat="1" ht="114.75" customHeight="1">
      <c r="A11" s="133"/>
      <c r="B11" s="131" t="s">
        <v>345</v>
      </c>
      <c r="C11" s="134" t="str">
        <f>VLOOKUP($B11,[16]Listas!$A$2:$B$5,2,FALSE)</f>
        <v>PerUno</v>
      </c>
      <c r="D11" s="131" t="s">
        <v>346</v>
      </c>
      <c r="E11" s="134" t="str">
        <f>VLOOKUP($D11,[16]Listas!$E$2:$F$11,2,FALSE)</f>
        <v>ObjUno</v>
      </c>
      <c r="F11" s="131" t="s">
        <v>347</v>
      </c>
      <c r="G11" s="135" t="s">
        <v>204</v>
      </c>
      <c r="H11" s="136"/>
      <c r="I11" s="136"/>
      <c r="J11" s="136"/>
      <c r="K11" s="136"/>
      <c r="L11" s="131"/>
      <c r="M11" s="136"/>
      <c r="N11" s="131"/>
      <c r="O11" s="136"/>
      <c r="P11" s="131"/>
      <c r="Q11" s="136"/>
      <c r="R11" s="131"/>
      <c r="S11" s="135" t="s">
        <v>204</v>
      </c>
      <c r="T11" s="136" t="s">
        <v>581</v>
      </c>
      <c r="U11" s="136"/>
      <c r="V11" s="131"/>
      <c r="W11" s="319" t="s">
        <v>586</v>
      </c>
      <c r="X11" s="138" t="s">
        <v>415</v>
      </c>
      <c r="Y11" s="138" t="s">
        <v>0</v>
      </c>
      <c r="Z11" s="302" t="s">
        <v>1175</v>
      </c>
      <c r="AA11" s="139" t="s">
        <v>587</v>
      </c>
      <c r="AB11" s="140" t="s">
        <v>588</v>
      </c>
      <c r="AC11" s="109" t="s">
        <v>456</v>
      </c>
      <c r="AD11" s="141" t="s">
        <v>584</v>
      </c>
      <c r="AE11" s="142">
        <v>44927</v>
      </c>
      <c r="AF11" s="142">
        <v>45290</v>
      </c>
      <c r="AG11" s="140"/>
      <c r="AH11" s="140">
        <v>100</v>
      </c>
      <c r="AI11" s="143" t="s">
        <v>0</v>
      </c>
      <c r="AJ11" s="143" t="str">
        <f>VLOOKUP($AI11,[10]Listas!$AB$1:$AC$10,2,FALSE)</f>
        <v>DAF</v>
      </c>
      <c r="AK11" s="143" t="s">
        <v>585</v>
      </c>
      <c r="AL11" s="133"/>
      <c r="AM11" s="133"/>
      <c r="AN11" s="133"/>
      <c r="AO11" s="133"/>
      <c r="AP11" s="133"/>
      <c r="AQ11" s="133"/>
      <c r="AR11" s="133"/>
      <c r="AS11" s="133"/>
      <c r="AT11" s="133"/>
      <c r="AU11" s="133"/>
      <c r="AV11" s="133"/>
      <c r="AW11" s="133"/>
      <c r="AX11" s="133"/>
      <c r="AY11" s="133"/>
      <c r="AZ11" s="133"/>
      <c r="BA11" s="133"/>
      <c r="BB11" s="133"/>
      <c r="BC11" s="133"/>
    </row>
    <row r="12" spans="1:55" s="145" customFormat="1" ht="90">
      <c r="A12" s="133"/>
      <c r="B12" s="131" t="s">
        <v>345</v>
      </c>
      <c r="C12" s="134" t="str">
        <f>VLOOKUP($B12,[16]Listas!$A$2:$B$5,2,FALSE)</f>
        <v>PerUno</v>
      </c>
      <c r="D12" s="131" t="s">
        <v>346</v>
      </c>
      <c r="E12" s="134" t="str">
        <f>VLOOKUP($D12,[16]Listas!$E$2:$F$11,2,FALSE)</f>
        <v>ObjUno</v>
      </c>
      <c r="F12" s="131" t="s">
        <v>347</v>
      </c>
      <c r="G12" s="135" t="s">
        <v>204</v>
      </c>
      <c r="H12" s="136"/>
      <c r="I12" s="136"/>
      <c r="J12" s="136"/>
      <c r="K12" s="136"/>
      <c r="L12" s="131"/>
      <c r="M12" s="136"/>
      <c r="N12" s="131"/>
      <c r="O12" s="136"/>
      <c r="P12" s="131"/>
      <c r="Q12" s="136"/>
      <c r="R12" s="131"/>
      <c r="S12" s="135" t="s">
        <v>204</v>
      </c>
      <c r="T12" s="136" t="s">
        <v>581</v>
      </c>
      <c r="U12" s="136"/>
      <c r="V12" s="131"/>
      <c r="W12" s="137" t="s">
        <v>589</v>
      </c>
      <c r="X12" s="138" t="s">
        <v>415</v>
      </c>
      <c r="Y12" s="138" t="s">
        <v>0</v>
      </c>
      <c r="Z12" s="137" t="s">
        <v>590</v>
      </c>
      <c r="AA12" s="139" t="s">
        <v>591</v>
      </c>
      <c r="AB12" s="140" t="s">
        <v>592</v>
      </c>
      <c r="AC12" s="109" t="s">
        <v>456</v>
      </c>
      <c r="AD12" s="141" t="s">
        <v>584</v>
      </c>
      <c r="AE12" s="142">
        <v>44927</v>
      </c>
      <c r="AF12" s="142">
        <v>45290</v>
      </c>
      <c r="AG12" s="140"/>
      <c r="AH12" s="140">
        <v>100</v>
      </c>
      <c r="AI12" s="143" t="s">
        <v>0</v>
      </c>
      <c r="AJ12" s="143" t="str">
        <f>VLOOKUP($AI12,[10]Listas!$AB$1:$AC$10,2,FALSE)</f>
        <v>DAF</v>
      </c>
      <c r="AK12" s="143" t="s">
        <v>585</v>
      </c>
      <c r="AL12" s="133"/>
      <c r="AM12" s="133"/>
      <c r="AN12" s="133"/>
      <c r="AO12" s="133"/>
      <c r="AP12" s="133"/>
      <c r="AQ12" s="133"/>
      <c r="AR12" s="133"/>
      <c r="AS12" s="133"/>
      <c r="AT12" s="133"/>
      <c r="AU12" s="133"/>
      <c r="AV12" s="133"/>
      <c r="AW12" s="133"/>
      <c r="AX12" s="133"/>
      <c r="AY12" s="133"/>
      <c r="AZ12" s="133"/>
      <c r="BA12" s="133"/>
      <c r="BB12" s="133"/>
      <c r="BC12" s="133"/>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12"/>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12"/>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8"/>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3"/>
      <c r="AF28" s="113"/>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3"/>
      <c r="AF29" s="113"/>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16"/>
      <c r="Y81" s="116"/>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16"/>
      <c r="Y82" s="116"/>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20"/>
      <c r="Y86" s="120"/>
      <c r="Z86" s="116"/>
      <c r="AA86" s="109"/>
      <c r="AB86" s="109"/>
      <c r="AC86" s="109"/>
      <c r="AD86" s="109"/>
      <c r="AE86" s="121"/>
      <c r="AF86" s="121"/>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20"/>
      <c r="Y87" s="120"/>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9"/>
      <c r="AF96" s="119"/>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9"/>
      <c r="AF97" s="119"/>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22"/>
      <c r="Y99" s="122"/>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16"/>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16"/>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16"/>
      <c r="Y105" s="116"/>
      <c r="Z105" s="122"/>
      <c r="AA105" s="109"/>
      <c r="AB105" s="109"/>
      <c r="AC105" s="109"/>
      <c r="AD105" s="109"/>
      <c r="AE105" s="113"/>
      <c r="AF105" s="113"/>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16"/>
      <c r="Y106" s="116"/>
      <c r="Z106" s="122"/>
      <c r="AA106" s="109"/>
      <c r="AB106" s="109"/>
      <c r="AC106" s="109"/>
      <c r="AD106" s="109"/>
      <c r="AE106" s="113"/>
      <c r="AF106" s="113"/>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7"/>
      <c r="AF107" s="117"/>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20"/>
      <c r="Y108" s="120"/>
      <c r="Z108" s="122"/>
      <c r="AA108" s="109"/>
      <c r="AB108" s="109"/>
      <c r="AC108" s="109"/>
      <c r="AD108" s="109"/>
      <c r="AE108" s="117"/>
      <c r="AF108" s="117"/>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20"/>
      <c r="Y109" s="120"/>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22"/>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22"/>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16"/>
      <c r="Y119" s="116"/>
      <c r="Z119" s="116"/>
      <c r="AA119" s="109"/>
      <c r="AB119" s="109"/>
      <c r="AC119" s="109"/>
      <c r="AD119" s="109"/>
      <c r="AE119" s="119"/>
      <c r="AF119" s="119"/>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16"/>
      <c r="Y120" s="116"/>
      <c r="Z120" s="116"/>
      <c r="AA120" s="109"/>
      <c r="AB120" s="109"/>
      <c r="AC120" s="109"/>
      <c r="AD120" s="109"/>
      <c r="AE120" s="119"/>
      <c r="AF120" s="119"/>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16"/>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16"/>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16"/>
      <c r="Y135" s="116"/>
      <c r="Z135" s="123"/>
      <c r="AA135" s="109"/>
      <c r="AB135" s="112"/>
      <c r="AC135" s="109"/>
      <c r="AD135" s="109"/>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3"/>
      <c r="Y136" s="123"/>
      <c r="Z136" s="123"/>
      <c r="AA136" s="124"/>
      <c r="AB136" s="124"/>
      <c r="AC136" s="124"/>
      <c r="AD136" s="124"/>
      <c r="AE136" s="113"/>
      <c r="AF136" s="113"/>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3"/>
      <c r="Y137" s="123"/>
      <c r="Z137" s="123"/>
      <c r="AA137" s="124"/>
      <c r="AB137" s="124"/>
      <c r="AC137" s="124"/>
      <c r="AD137" s="124"/>
      <c r="AE137" s="113"/>
      <c r="AF137" s="113"/>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24"/>
      <c r="C141" s="110" t="e">
        <f>VLOOKUP($B141,[17]Listas!$A$2:$B$5,2,FALSE)</f>
        <v>#N/A</v>
      </c>
      <c r="D141" s="124"/>
      <c r="E141" s="110" t="e">
        <f>VLOOKUP($D141,[17]Listas!$E$2:$F$11,2,FALSE)</f>
        <v>#N/A</v>
      </c>
      <c r="F141" s="124"/>
      <c r="G141" s="124"/>
      <c r="H141" s="124"/>
      <c r="I141" s="124"/>
      <c r="J141" s="124"/>
      <c r="K141" s="124"/>
      <c r="L141" s="109"/>
      <c r="M141" s="124"/>
      <c r="N141" s="109"/>
      <c r="O141" s="124"/>
      <c r="P141" s="109"/>
      <c r="Q141" s="124"/>
      <c r="R141" s="109"/>
      <c r="S141" s="109"/>
      <c r="T141" s="109"/>
      <c r="U141" s="124"/>
      <c r="V141" s="109"/>
      <c r="W141" s="116"/>
      <c r="X141" s="120"/>
      <c r="Y141" s="120"/>
      <c r="Z141" s="116"/>
      <c r="AA141" s="124"/>
      <c r="AB141" s="124"/>
      <c r="AC141" s="125"/>
      <c r="AD141" s="109"/>
      <c r="AE141" s="119"/>
      <c r="AF141" s="119"/>
      <c r="AG141" s="112"/>
      <c r="AH141" s="126"/>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24"/>
      <c r="C148" s="110" t="e">
        <f>VLOOKUP($B148,[17]Listas!$A$2:$B$5,2,FALSE)</f>
        <v>#N/A</v>
      </c>
      <c r="D148" s="124"/>
      <c r="E148" s="110" t="e">
        <f>VLOOKUP($D148,[17]Listas!$E$2:$F$11,2,FALSE)</f>
        <v>#N/A</v>
      </c>
      <c r="F148" s="124"/>
      <c r="G148" s="124"/>
      <c r="H148" s="124"/>
      <c r="I148" s="124"/>
      <c r="J148" s="124"/>
      <c r="K148" s="124"/>
      <c r="L148" s="109"/>
      <c r="M148" s="124"/>
      <c r="N148" s="109"/>
      <c r="O148" s="124"/>
      <c r="P148" s="109"/>
      <c r="Q148" s="124"/>
      <c r="R148" s="109"/>
      <c r="S148" s="109"/>
      <c r="T148" s="109"/>
      <c r="U148" s="124"/>
      <c r="V148" s="109"/>
      <c r="W148" s="116"/>
      <c r="X148" s="120"/>
      <c r="Y148" s="120"/>
      <c r="Z148" s="116"/>
      <c r="AA148" s="124"/>
      <c r="AB148" s="124"/>
      <c r="AC148" s="125"/>
      <c r="AD148" s="109"/>
      <c r="AE148" s="119"/>
      <c r="AF148" s="119"/>
      <c r="AG148" s="112"/>
      <c r="AH148" s="126"/>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0"/>
      <c r="Y149" s="120"/>
      <c r="Z149" s="116"/>
      <c r="AA149" s="109"/>
      <c r="AB149" s="109"/>
      <c r="AC149" s="109"/>
      <c r="AD149" s="109"/>
      <c r="AE149" s="119"/>
      <c r="AF149" s="119"/>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12"/>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12"/>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24"/>
      <c r="Y156" s="124"/>
      <c r="Z156" s="124"/>
      <c r="AA156" s="124"/>
      <c r="AB156" s="124"/>
      <c r="AC156" s="124"/>
      <c r="AD156" s="124"/>
      <c r="AE156" s="113"/>
      <c r="AF156" s="113"/>
      <c r="AG156" s="112"/>
      <c r="AH156" s="126"/>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24"/>
      <c r="Y157" s="124"/>
      <c r="Z157" s="124"/>
      <c r="AA157" s="124"/>
      <c r="AB157" s="124"/>
      <c r="AC157" s="124"/>
      <c r="AD157" s="124"/>
      <c r="AE157" s="113"/>
      <c r="AF157" s="113"/>
      <c r="AG157" s="112"/>
      <c r="AH157" s="127"/>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12"/>
      <c r="AC158" s="109"/>
      <c r="AD158" s="109"/>
      <c r="AE158" s="113"/>
      <c r="AF158" s="113"/>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12"/>
      <c r="AC159" s="109"/>
      <c r="AD159" s="109"/>
      <c r="AE159" s="113"/>
      <c r="AF159" s="113"/>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16"/>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16"/>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VLOOKUP($B173,[17]Listas!$A$2:$B$5,2,FALSE)</f>
        <v>#N/A</v>
      </c>
      <c r="D173" s="109"/>
      <c r="E173" s="110" t="e">
        <f>VLOOKUP($D173,[17]Listas!$E$2:$F$11,2,FALSE)</f>
        <v>#N/A</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19"/>
      <c r="AF173" s="119"/>
      <c r="AG173" s="112"/>
      <c r="AH173" s="112"/>
      <c r="AI173" s="109"/>
      <c r="AJ173" s="109" t="e">
        <f>VLOOKUP($AI173,[17]Listas!$AB$1:$AC$10,2,FALSE)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109"/>
      <c r="C174" s="110" t="e">
        <f>VLOOKUP($B174,[17]Listas!$A$2:$B$5,2,FALSE)</f>
        <v>#N/A</v>
      </c>
      <c r="D174" s="109"/>
      <c r="E174" s="110" t="e">
        <f>VLOOKUP($D174,[17]Listas!$E$2:$F$11,2,FALSE)</f>
        <v>#N/A</v>
      </c>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19"/>
      <c r="AF174" s="119"/>
      <c r="AG174" s="112"/>
      <c r="AH174" s="112"/>
      <c r="AI174" s="109"/>
      <c r="AJ174" s="109" t="e">
        <f>VLOOKUP($AI174,[17]Listas!$AB$1:$AC$10,2,FALSE)</f>
        <v>#N/A</v>
      </c>
      <c r="AK174" s="109"/>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row r="983" spans="1:55"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4"/>
      <c r="AI983" s="82"/>
      <c r="AJ983" s="82"/>
      <c r="AK983" s="82"/>
      <c r="AL983" s="82"/>
      <c r="AM983" s="82"/>
      <c r="AN983" s="82"/>
      <c r="AO983" s="82"/>
      <c r="AP983" s="82"/>
      <c r="AQ983" s="82"/>
      <c r="AR983" s="82"/>
      <c r="AS983" s="82"/>
      <c r="AT983" s="82"/>
      <c r="AU983" s="82"/>
      <c r="AV983" s="82"/>
      <c r="AW983" s="82"/>
      <c r="AX983" s="82"/>
      <c r="AY983" s="82"/>
      <c r="AZ983" s="82"/>
      <c r="BA983" s="82"/>
      <c r="BB983" s="82"/>
      <c r="BC983" s="82"/>
    </row>
  </sheetData>
  <sheetProtection algorithmName="SHA-512" hashValue="t4YYfIT67v1lypu/0aqXfcnZhjPtUPZBe6Lat6aW5YEgGsjrZQpDYbLVg521BwO1pijDoI4OWQiQAAgyvbFcIg==" saltValue="4ynoVWdbmyE0+Inwck2OEQ=="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3:AH174">
    <cfRule type="expression" dxfId="15" priority="2">
      <formula>$Z13&lt;&gt;""</formula>
    </cfRule>
  </conditionalFormatting>
  <conditionalFormatting sqref="AH10:AH12">
    <cfRule type="expression" dxfId="14" priority="1">
      <formula>$Z10&lt;&gt;""</formula>
    </cfRule>
  </conditionalFormatting>
  <dataValidations count="13">
    <dataValidation type="list" allowBlank="1" showErrorMessage="1" sqref="D10:D174" xr:uid="{00000000-0002-0000-0200-000000000000}">
      <formula1>INDIRECT($C10)</formula1>
    </dataValidation>
    <dataValidation type="list" allowBlank="1" showErrorMessage="1" sqref="AI10:AI174" xr:uid="{00000000-0002-0000-0200-000001000000}">
      <formula1>Dependencia</formula1>
    </dataValidation>
    <dataValidation type="list" allowBlank="1" showErrorMessage="1" sqref="B10:B174" xr:uid="{00000000-0002-0000-0200-000002000000}">
      <formula1>Perspectiva</formula1>
    </dataValidation>
    <dataValidation type="list" allowBlank="1" showInputMessage="1" showErrorMessage="1" sqref="AK10:AK174" xr:uid="{00000000-0002-0000-0200-000003000000}">
      <formula1>INDIRECT(AJ10)</formula1>
    </dataValidation>
    <dataValidation type="list" allowBlank="1" showInputMessage="1" showErrorMessage="1" sqref="Y10:Y174" xr:uid="{00000000-0002-0000-0200-000004000000}">
      <formula1>Dependencia</formula1>
    </dataValidation>
    <dataValidation allowBlank="1" showInputMessage="1" showErrorMessage="1" prompt="Recuerde que la sumatoria de las actividades del producto deben sumar 100" sqref="AH10:AH174" xr:uid="{00000000-0002-0000-0200-000005000000}"/>
    <dataValidation type="list" allowBlank="1" showInputMessage="1" showErrorMessage="1" sqref="X10:X174" xr:uid="{00000000-0002-0000-0200-000006000000}">
      <formula1>Lideres</formula1>
    </dataValidation>
    <dataValidation allowBlank="1" showInputMessage="1" showErrorMessage="1" prompt="Puede registrar la cantidad de colaboradores que requiera, siempre y cuando cuenten con usuario de Eureka" sqref="AD13:AD174" xr:uid="{00000000-0002-0000-0200-000007000000}"/>
    <dataValidation type="list" allowBlank="1" showInputMessage="1" showErrorMessage="1" sqref="M10:M174 G10:K174 O10:O174 U10:U174 Q10:Q174 S10:S174" xr:uid="{00000000-0002-0000-0200-000008000000}">
      <formula1>"X"</formula1>
    </dataValidation>
    <dataValidation allowBlank="1" showInputMessage="1" showErrorMessage="1" prompt="Indique el tipo y número de la normatividad, que genera el requerimiento. Ej. Decreto 612 de 2018" sqref="T10:T174" xr:uid="{00000000-0002-0000-0200-000009000000}"/>
    <dataValidation type="list" allowBlank="1" showErrorMessage="1" sqref="F88:F106 F110:F137 F150:F174 F10:F82" xr:uid="{00000000-0002-0000-0200-00000A000000}">
      <formula1>INDIRECT($E10)</formula1>
    </dataValidation>
    <dataValidation type="textLength" operator="lessThanOrEqual" showInputMessage="1" showErrorMessage="1" error="El número máximo de caracteres son 100" prompt="El número máximo de caracteres incluyendo los espacios es de 100" sqref="Z30:Z174" xr:uid="{00000000-0002-0000-02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00000000-0002-0000-0200-00000C000000}"/>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981"/>
  <sheetViews>
    <sheetView showGridLines="0" topLeftCell="B1" zoomScale="89" zoomScaleNormal="89" workbookViewId="0">
      <selection activeCell="B1" sqref="B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19.7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593</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s="145" customFormat="1" ht="75">
      <c r="A10" s="133"/>
      <c r="B10" s="131" t="s">
        <v>449</v>
      </c>
      <c r="C10" s="134" t="str">
        <f>VLOOKUP($B10,[16]Listas!$A$2:$B$5,2,FALSE)</f>
        <v>PerTres</v>
      </c>
      <c r="D10" s="109" t="s">
        <v>450</v>
      </c>
      <c r="E10" s="110" t="str">
        <f>VLOOKUP($D10,[16]Listas!$E$2:$F$11,2,FALSE)</f>
        <v>ObjNueve</v>
      </c>
      <c r="F10" s="109" t="s">
        <v>451</v>
      </c>
      <c r="G10" s="135" t="s">
        <v>204</v>
      </c>
      <c r="H10" s="136"/>
      <c r="I10" s="136"/>
      <c r="J10" s="136"/>
      <c r="K10" s="136"/>
      <c r="L10" s="131"/>
      <c r="M10" s="136"/>
      <c r="N10" s="131"/>
      <c r="O10" s="136"/>
      <c r="P10" s="131"/>
      <c r="Q10" s="136"/>
      <c r="R10" s="131"/>
      <c r="S10" s="135" t="s">
        <v>204</v>
      </c>
      <c r="T10" s="136" t="s">
        <v>594</v>
      </c>
      <c r="U10" s="136"/>
      <c r="V10" s="131"/>
      <c r="W10" s="137" t="s">
        <v>595</v>
      </c>
      <c r="X10" s="138" t="s">
        <v>415</v>
      </c>
      <c r="Y10" s="138" t="s">
        <v>0</v>
      </c>
      <c r="Z10" s="137" t="s">
        <v>596</v>
      </c>
      <c r="AA10" s="139" t="s">
        <v>597</v>
      </c>
      <c r="AB10" s="140" t="s">
        <v>598</v>
      </c>
      <c r="AC10" s="109" t="s">
        <v>472</v>
      </c>
      <c r="AD10" s="141" t="s">
        <v>599</v>
      </c>
      <c r="AE10" s="142">
        <v>44927</v>
      </c>
      <c r="AF10" s="142">
        <v>45290</v>
      </c>
      <c r="AG10" s="140"/>
      <c r="AH10" s="140">
        <v>100</v>
      </c>
      <c r="AI10" s="143" t="s">
        <v>0</v>
      </c>
      <c r="AJ10" s="143" t="str">
        <f>VLOOKUP($AI10,[10]Listas!$AB$1:$AC$10,2,FALSE)</f>
        <v>DAF</v>
      </c>
      <c r="AK10" s="143" t="s">
        <v>474</v>
      </c>
      <c r="AL10" s="144"/>
      <c r="AM10" s="144"/>
      <c r="AN10" s="144"/>
      <c r="AO10" s="144"/>
      <c r="AP10" s="144"/>
      <c r="AQ10" s="144"/>
      <c r="AR10" s="144"/>
      <c r="AS10" s="144"/>
      <c r="AT10" s="144"/>
      <c r="AU10" s="144"/>
      <c r="AV10" s="144"/>
      <c r="AW10" s="144"/>
      <c r="AX10" s="144"/>
      <c r="AY10" s="144"/>
      <c r="AZ10" s="144"/>
      <c r="BA10" s="144"/>
      <c r="BB10" s="144"/>
      <c r="BC10" s="144"/>
    </row>
    <row r="11" spans="1:55" ht="15.75" customHeight="1">
      <c r="A11" s="82"/>
      <c r="B11" s="109"/>
      <c r="C11" s="110" t="e">
        <f>VLOOKUP($B11,[17]Listas!$A$2:$B$5,2,FALSE)</f>
        <v>#N/A</v>
      </c>
      <c r="D11" s="109"/>
      <c r="E11" s="110" t="e">
        <f>VLOOKUP($D11,[17]Listas!$E$2:$F$11,2,FALSE)</f>
        <v>#N/A</v>
      </c>
      <c r="F11" s="109"/>
      <c r="G11" s="109"/>
      <c r="H11" s="109"/>
      <c r="I11" s="109"/>
      <c r="J11" s="109"/>
      <c r="K11" s="109"/>
      <c r="L11" s="109"/>
      <c r="M11" s="109"/>
      <c r="N11" s="109"/>
      <c r="O11" s="109"/>
      <c r="P11" s="109"/>
      <c r="Q11" s="109"/>
      <c r="R11" s="109"/>
      <c r="S11" s="109"/>
      <c r="T11" s="109"/>
      <c r="U11" s="109"/>
      <c r="V11" s="109"/>
      <c r="W11" s="116"/>
      <c r="X11" s="116"/>
      <c r="Y11" s="116"/>
      <c r="Z11" s="116"/>
      <c r="AA11" s="109"/>
      <c r="AB11" s="112"/>
      <c r="AC11" s="109"/>
      <c r="AD11" s="109"/>
      <c r="AE11" s="113"/>
      <c r="AF11" s="113"/>
      <c r="AG11" s="112"/>
      <c r="AH11" s="112"/>
      <c r="AI11" s="109"/>
      <c r="AJ11" s="109" t="e">
        <f>VLOOKUP($AI11,[17]Listas!$AB$1:$AC$10,2,FALSE)</f>
        <v>#N/A</v>
      </c>
      <c r="AK11" s="109"/>
      <c r="AL11" s="82"/>
      <c r="AM11" s="82"/>
      <c r="AN11" s="82"/>
      <c r="AO11" s="82"/>
      <c r="AP11" s="82"/>
      <c r="AQ11" s="82"/>
      <c r="AR11" s="82"/>
      <c r="AS11" s="82"/>
      <c r="AT11" s="82"/>
      <c r="AU11" s="82"/>
      <c r="AV11" s="82"/>
      <c r="AW11" s="82"/>
      <c r="AX11" s="82"/>
      <c r="AY11" s="82"/>
      <c r="AZ11" s="82"/>
      <c r="BA11" s="82"/>
      <c r="BB11" s="82"/>
      <c r="BC11" s="82"/>
    </row>
    <row r="12" spans="1:55" ht="15.75" customHeight="1">
      <c r="A12" s="82"/>
      <c r="B12" s="109"/>
      <c r="C12" s="110" t="e">
        <f>VLOOKUP($B12,[17]Listas!$A$2:$B$5,2,FALSE)</f>
        <v>#N/A</v>
      </c>
      <c r="D12" s="109"/>
      <c r="E12" s="110" t="e">
        <f>VLOOKUP($D12,[17]Listas!$E$2:$F$11,2,FALSE)</f>
        <v>#N/A</v>
      </c>
      <c r="F12" s="109"/>
      <c r="G12" s="109"/>
      <c r="H12" s="109"/>
      <c r="I12" s="109"/>
      <c r="J12" s="109"/>
      <c r="K12" s="109"/>
      <c r="L12" s="109"/>
      <c r="M12" s="109"/>
      <c r="N12" s="109"/>
      <c r="O12" s="109"/>
      <c r="P12" s="109"/>
      <c r="Q12" s="109"/>
      <c r="R12" s="109"/>
      <c r="S12" s="109"/>
      <c r="T12" s="109"/>
      <c r="U12" s="109"/>
      <c r="V12" s="109"/>
      <c r="W12" s="116"/>
      <c r="X12" s="116"/>
      <c r="Y12" s="116"/>
      <c r="Z12" s="116"/>
      <c r="AA12" s="109"/>
      <c r="AB12" s="112"/>
      <c r="AC12" s="109"/>
      <c r="AD12" s="109"/>
      <c r="AE12" s="113"/>
      <c r="AF12" s="113"/>
      <c r="AG12" s="112"/>
      <c r="AH12" s="112"/>
      <c r="AI12" s="109"/>
      <c r="AJ12" s="109" t="e">
        <f>VLOOKUP($AI12,[17]Listas!$AB$1:$AC$10,2,FALSE)</f>
        <v>#N/A</v>
      </c>
      <c r="AK12" s="109"/>
      <c r="AL12" s="82"/>
      <c r="AM12" s="82"/>
      <c r="AN12" s="82"/>
      <c r="AO12" s="82"/>
      <c r="AP12" s="82"/>
      <c r="AQ12" s="82"/>
      <c r="AR12" s="82"/>
      <c r="AS12" s="82"/>
      <c r="AT12" s="82"/>
      <c r="AU12" s="82"/>
      <c r="AV12" s="82"/>
      <c r="AW12" s="82"/>
      <c r="AX12" s="82"/>
      <c r="AY12" s="82"/>
      <c r="AZ12" s="82"/>
      <c r="BA12" s="82"/>
      <c r="BB12" s="82"/>
      <c r="BC12" s="82"/>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8"/>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21"/>
      <c r="AF84" s="121"/>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22"/>
      <c r="Y97" s="122"/>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7"/>
      <c r="AF106" s="117"/>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16"/>
      <c r="Y133" s="116"/>
      <c r="Z133" s="123"/>
      <c r="AA133" s="109"/>
      <c r="AB133" s="112"/>
      <c r="AC133" s="109"/>
      <c r="AD133" s="109"/>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3"/>
      <c r="Y135" s="123"/>
      <c r="Z135" s="123"/>
      <c r="AA135" s="124"/>
      <c r="AB135" s="124"/>
      <c r="AC135" s="124"/>
      <c r="AD135" s="124"/>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24"/>
      <c r="C139" s="110" t="e">
        <f>VLOOKUP($B139,[17]Listas!$A$2:$B$5,2,FALSE)</f>
        <v>#N/A</v>
      </c>
      <c r="D139" s="124"/>
      <c r="E139" s="110" t="e">
        <f>VLOOKUP($D139,[17]Listas!$E$2:$F$11,2,FALSE)</f>
        <v>#N/A</v>
      </c>
      <c r="F139" s="124"/>
      <c r="G139" s="124"/>
      <c r="H139" s="124"/>
      <c r="I139" s="124"/>
      <c r="J139" s="124"/>
      <c r="K139" s="124"/>
      <c r="L139" s="109"/>
      <c r="M139" s="124"/>
      <c r="N139" s="109"/>
      <c r="O139" s="124"/>
      <c r="P139" s="109"/>
      <c r="Q139" s="124"/>
      <c r="R139" s="109"/>
      <c r="S139" s="109"/>
      <c r="T139" s="109"/>
      <c r="U139" s="124"/>
      <c r="V139" s="109"/>
      <c r="W139" s="116"/>
      <c r="X139" s="120"/>
      <c r="Y139" s="120"/>
      <c r="Z139" s="116"/>
      <c r="AA139" s="124"/>
      <c r="AB139" s="124"/>
      <c r="AC139" s="125"/>
      <c r="AD139" s="109"/>
      <c r="AE139" s="119"/>
      <c r="AF139" s="119"/>
      <c r="AG139" s="112"/>
      <c r="AH139" s="126"/>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24"/>
      <c r="C146" s="110" t="e">
        <f>VLOOKUP($B146,[17]Listas!$A$2:$B$5,2,FALSE)</f>
        <v>#N/A</v>
      </c>
      <c r="D146" s="124"/>
      <c r="E146" s="110" t="e">
        <f>VLOOKUP($D146,[17]Listas!$E$2:$F$11,2,FALSE)</f>
        <v>#N/A</v>
      </c>
      <c r="F146" s="124"/>
      <c r="G146" s="124"/>
      <c r="H146" s="124"/>
      <c r="I146" s="124"/>
      <c r="J146" s="124"/>
      <c r="K146" s="124"/>
      <c r="L146" s="109"/>
      <c r="M146" s="124"/>
      <c r="N146" s="109"/>
      <c r="O146" s="124"/>
      <c r="P146" s="109"/>
      <c r="Q146" s="124"/>
      <c r="R146" s="109"/>
      <c r="S146" s="109"/>
      <c r="T146" s="109"/>
      <c r="U146" s="124"/>
      <c r="V146" s="109"/>
      <c r="W146" s="116"/>
      <c r="X146" s="120"/>
      <c r="Y146" s="120"/>
      <c r="Z146" s="116"/>
      <c r="AA146" s="124"/>
      <c r="AB146" s="124"/>
      <c r="AC146" s="125"/>
      <c r="AD146" s="109"/>
      <c r="AE146" s="119"/>
      <c r="AF146" s="119"/>
      <c r="AG146" s="112"/>
      <c r="AH146" s="126"/>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6"/>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12"/>
      <c r="AC157" s="109"/>
      <c r="AD157" s="109"/>
      <c r="AE157" s="113"/>
      <c r="AF157" s="113"/>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sheetData>
  <sheetProtection algorithmName="SHA-512" hashValue="12UiPOF2/hmWztfnaReMApvJApIRmVBwsg63ynjxzhbdMsFCDtp/6UjEgI+8Mky5J3mXHMnLg7C+u/ohYXX4VA==" saltValue="zhBOF4mD2bALsQO3BPYAdQ==" spinCount="100000" sheet="1" objects="1" scenario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2">
    <cfRule type="expression" dxfId="13" priority="1">
      <formula>$Z10&lt;&gt;""</formula>
    </cfRule>
  </conditionalFormatting>
  <dataValidations count="13">
    <dataValidation allowBlank="1" showInputMessage="1" showErrorMessage="1" prompt="Indique el tipo y número de la normatividad, que genera el requerimiento. Ej. Decreto 612 de 2018" sqref="T10:T172" xr:uid="{00000000-0002-0000-0300-000000000000}"/>
    <dataValidation type="list" allowBlank="1" showInputMessage="1" showErrorMessage="1" sqref="S10:S172 Q10:Q172 U10:U172 O10:O172 G10:K172 M10:M172" xr:uid="{00000000-0002-0000-0300-000001000000}">
      <formula1>"X"</formula1>
    </dataValidation>
    <dataValidation type="list" allowBlank="1" showInputMessage="1" showErrorMessage="1" sqref="X10:X172" xr:uid="{00000000-0002-0000-0300-000002000000}">
      <formula1>Lideres</formula1>
    </dataValidation>
    <dataValidation allowBlank="1" showInputMessage="1" showErrorMessage="1" prompt="Recuerde que la sumatoria de las actividades del producto deben sumar 100" sqref="AH10:AH172" xr:uid="{00000000-0002-0000-0300-000003000000}"/>
    <dataValidation type="list" allowBlank="1" showInputMessage="1" showErrorMessage="1" sqref="Y10:Y172" xr:uid="{00000000-0002-0000-0300-000004000000}">
      <formula1>Dependencia</formula1>
    </dataValidation>
    <dataValidation type="list" allowBlank="1" showInputMessage="1" showErrorMessage="1" sqref="AK10:AK172" xr:uid="{00000000-0002-0000-0300-000005000000}">
      <formula1>INDIRECT(AJ10)</formula1>
    </dataValidation>
    <dataValidation type="list" allowBlank="1" showErrorMessage="1" sqref="B10:B172" xr:uid="{00000000-0002-0000-0300-000006000000}">
      <formula1>Perspectiva</formula1>
    </dataValidation>
    <dataValidation type="list" allowBlank="1" showErrorMessage="1" sqref="AI10:AI172" xr:uid="{00000000-0002-0000-0300-000007000000}">
      <formula1>Dependencia</formula1>
    </dataValidation>
    <dataValidation type="list" allowBlank="1" showErrorMessage="1" sqref="D10:D172" xr:uid="{00000000-0002-0000-0300-000008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300-000009000000}"/>
    <dataValidation type="textLength" operator="lessThanOrEqual" showInputMessage="1" showErrorMessage="1" error="El número máximo de caracteres son 100" prompt="El número máximo de caracteres incluyendo los espacios es de 100" sqref="Z28:Z172" xr:uid="{00000000-0002-0000-0300-00000A000000}">
      <formula1>100</formula1>
    </dataValidation>
    <dataValidation type="list" allowBlank="1" showErrorMessage="1" sqref="F86:F104 F108:F135 F148:F172 F10:F80" xr:uid="{00000000-0002-0000-0300-00000B000000}">
      <formula1>INDIRECT($E10)</formula1>
    </dataValidation>
    <dataValidation allowBlank="1" showInputMessage="1" showErrorMessage="1" prompt="Puede registrar la cantidad de colaboradores que requiera, siempre y cuando cuenten con usuario de Eureka" sqref="AD11:AD172" xr:uid="{00000000-0002-0000-0300-00000C000000}"/>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980"/>
  <sheetViews>
    <sheetView showGridLines="0" topLeftCell="B1" zoomScale="89" zoomScaleNormal="89" workbookViewId="0">
      <selection activeCell="B1" sqref="B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600</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ht="195">
      <c r="A10" s="82"/>
      <c r="B10" s="109" t="s">
        <v>345</v>
      </c>
      <c r="C10" s="110" t="str">
        <f>VLOOKUP($B10,[17]Listas!$A$2:$B$5,2,FALSE)</f>
        <v>PerUno</v>
      </c>
      <c r="D10" s="109" t="s">
        <v>346</v>
      </c>
      <c r="E10" s="110" t="str">
        <f>VLOOKUP($D10,[17]Listas!$E$2:$F$11,2,FALSE)</f>
        <v>ObjUno</v>
      </c>
      <c r="F10" s="109" t="s">
        <v>347</v>
      </c>
      <c r="G10" s="112" t="s">
        <v>204</v>
      </c>
      <c r="H10" s="112"/>
      <c r="I10" s="112"/>
      <c r="J10" s="112"/>
      <c r="K10" s="112"/>
      <c r="L10" s="112"/>
      <c r="M10" s="112" t="s">
        <v>204</v>
      </c>
      <c r="N10" s="125" t="s">
        <v>424</v>
      </c>
      <c r="O10" s="125"/>
      <c r="P10" s="125"/>
      <c r="Q10" s="125"/>
      <c r="R10" s="112"/>
      <c r="S10" s="146" t="s">
        <v>204</v>
      </c>
      <c r="T10" s="147" t="s">
        <v>601</v>
      </c>
      <c r="U10" s="148"/>
      <c r="V10" s="125"/>
      <c r="W10" s="149" t="s">
        <v>602</v>
      </c>
      <c r="X10" s="149" t="s">
        <v>415</v>
      </c>
      <c r="Y10" s="149" t="s">
        <v>0</v>
      </c>
      <c r="Z10" s="149" t="s">
        <v>603</v>
      </c>
      <c r="AA10" s="83" t="s">
        <v>604</v>
      </c>
      <c r="AB10" s="150" t="s">
        <v>605</v>
      </c>
      <c r="AC10" s="130" t="s">
        <v>430</v>
      </c>
      <c r="AD10" s="130" t="s">
        <v>606</v>
      </c>
      <c r="AE10" s="151">
        <v>44927</v>
      </c>
      <c r="AF10" s="117">
        <v>45291</v>
      </c>
      <c r="AG10" s="112"/>
      <c r="AH10" s="112">
        <v>100</v>
      </c>
      <c r="AI10" s="109" t="s">
        <v>0</v>
      </c>
      <c r="AJ10" s="109" t="str">
        <f>VLOOKUP($AI10,[17]Listas!$AB$1:$AC$10,2,FALSE)</f>
        <v>DAF</v>
      </c>
      <c r="AK10" s="109" t="s">
        <v>432</v>
      </c>
      <c r="AL10" s="114"/>
      <c r="AM10" s="114"/>
      <c r="AN10" s="114"/>
      <c r="AO10" s="114"/>
      <c r="AP10" s="114"/>
      <c r="AQ10" s="114"/>
      <c r="AR10" s="114"/>
      <c r="AS10" s="114"/>
      <c r="AT10" s="114"/>
      <c r="AU10" s="114"/>
      <c r="AV10" s="114"/>
      <c r="AW10" s="114"/>
      <c r="AX10" s="114"/>
      <c r="AY10" s="114"/>
      <c r="AZ10" s="114"/>
      <c r="BA10" s="114"/>
      <c r="BB10" s="114"/>
      <c r="BC10" s="114"/>
    </row>
    <row r="11" spans="1:55" ht="15.75" customHeight="1">
      <c r="A11" s="82"/>
      <c r="B11" s="109"/>
      <c r="C11" s="110" t="e">
        <f>VLOOKUP($B11,[17]Listas!$A$2:$B$5,2,FALSE)</f>
        <v>#N/A</v>
      </c>
      <c r="D11" s="109"/>
      <c r="E11" s="110" t="e">
        <f>VLOOKUP($D11,[17]Listas!$E$2:$F$11,2,FALSE)</f>
        <v>#N/A</v>
      </c>
      <c r="F11" s="109"/>
      <c r="G11" s="109"/>
      <c r="H11" s="109"/>
      <c r="I11" s="109"/>
      <c r="J11" s="109"/>
      <c r="K11" s="109"/>
      <c r="L11" s="109"/>
      <c r="M11" s="109"/>
      <c r="N11" s="109"/>
      <c r="O11" s="109"/>
      <c r="P11" s="109"/>
      <c r="Q11" s="109"/>
      <c r="R11" s="109"/>
      <c r="S11" s="109"/>
      <c r="T11" s="109"/>
      <c r="U11" s="109"/>
      <c r="V11" s="109"/>
      <c r="W11" s="116"/>
      <c r="X11" s="116"/>
      <c r="Y11" s="116"/>
      <c r="Z11" s="116"/>
      <c r="AA11" s="109"/>
      <c r="AB11" s="112"/>
      <c r="AC11" s="109"/>
      <c r="AD11" s="109"/>
      <c r="AE11" s="113"/>
      <c r="AF11" s="113"/>
      <c r="AG11" s="112"/>
      <c r="AH11" s="112"/>
      <c r="AI11" s="109"/>
      <c r="AJ11" s="109" t="e">
        <f>VLOOKUP($AI11,[17]Listas!$AB$1:$AC$10,2,FALSE)</f>
        <v>#N/A</v>
      </c>
      <c r="AK11" s="109"/>
      <c r="AL11" s="82"/>
      <c r="AM11" s="82"/>
      <c r="AN11" s="82"/>
      <c r="AO11" s="82"/>
      <c r="AP11" s="82"/>
      <c r="AQ11" s="82"/>
      <c r="AR11" s="82"/>
      <c r="AS11" s="82"/>
      <c r="AT11" s="82"/>
      <c r="AU11" s="82"/>
      <c r="AV11" s="82"/>
      <c r="AW11" s="82"/>
      <c r="AX11" s="82"/>
      <c r="AY11" s="82"/>
      <c r="AZ11" s="82"/>
      <c r="BA11" s="82"/>
      <c r="BB11" s="82"/>
      <c r="BC11" s="82"/>
    </row>
    <row r="12" spans="1:55" ht="15.75" customHeight="1">
      <c r="A12" s="82"/>
      <c r="B12" s="109"/>
      <c r="C12" s="110" t="e">
        <f>VLOOKUP($B12,[17]Listas!$A$2:$B$5,2,FALSE)</f>
        <v>#N/A</v>
      </c>
      <c r="D12" s="109"/>
      <c r="E12" s="110" t="e">
        <f>VLOOKUP($D12,[17]Listas!$E$2:$F$11,2,FALSE)</f>
        <v>#N/A</v>
      </c>
      <c r="F12" s="109"/>
      <c r="G12" s="109"/>
      <c r="H12" s="109"/>
      <c r="I12" s="109"/>
      <c r="J12" s="109"/>
      <c r="K12" s="109"/>
      <c r="L12" s="109"/>
      <c r="M12" s="109"/>
      <c r="N12" s="109"/>
      <c r="O12" s="109"/>
      <c r="P12" s="109"/>
      <c r="Q12" s="109"/>
      <c r="R12" s="109"/>
      <c r="S12" s="109"/>
      <c r="T12" s="109"/>
      <c r="U12" s="109"/>
      <c r="V12" s="109"/>
      <c r="W12" s="116"/>
      <c r="X12" s="116"/>
      <c r="Y12" s="116"/>
      <c r="Z12" s="116"/>
      <c r="AA12" s="109"/>
      <c r="AB12" s="112"/>
      <c r="AC12" s="109"/>
      <c r="AD12" s="109"/>
      <c r="AE12" s="113"/>
      <c r="AF12" s="113"/>
      <c r="AG12" s="112"/>
      <c r="AH12" s="112"/>
      <c r="AI12" s="109"/>
      <c r="AJ12" s="109" t="e">
        <f>VLOOKUP($AI12,[17]Listas!$AB$1:$AC$10,2,FALSE)</f>
        <v>#N/A</v>
      </c>
      <c r="AK12" s="109"/>
      <c r="AL12" s="82"/>
      <c r="AM12" s="82"/>
      <c r="AN12" s="82"/>
      <c r="AO12" s="82"/>
      <c r="AP12" s="82"/>
      <c r="AQ12" s="82"/>
      <c r="AR12" s="82"/>
      <c r="AS12" s="82"/>
      <c r="AT12" s="82"/>
      <c r="AU12" s="82"/>
      <c r="AV12" s="82"/>
      <c r="AW12" s="82"/>
      <c r="AX12" s="82"/>
      <c r="AY12" s="82"/>
      <c r="AZ12" s="82"/>
      <c r="BA12" s="82"/>
      <c r="BB12" s="82"/>
      <c r="BC12" s="82"/>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09"/>
      <c r="AC23" s="109"/>
      <c r="AD23" s="109"/>
      <c r="AE23" s="113"/>
      <c r="AF23" s="113"/>
      <c r="AG23" s="112"/>
      <c r="AH23" s="118"/>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9"/>
      <c r="AF27" s="119"/>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20"/>
      <c r="Y80" s="120"/>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21"/>
      <c r="AF83" s="121"/>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16"/>
      <c r="Y85" s="116"/>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3"/>
      <c r="AF95" s="113"/>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22"/>
      <c r="Y96" s="122"/>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22"/>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20"/>
      <c r="Y104" s="120"/>
      <c r="Z104" s="122"/>
      <c r="AA104" s="109"/>
      <c r="AB104" s="109"/>
      <c r="AC104" s="109"/>
      <c r="AD104" s="109"/>
      <c r="AE104" s="117"/>
      <c r="AF104" s="117"/>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9"/>
      <c r="AF106" s="119"/>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16"/>
      <c r="Y107" s="116"/>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16"/>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23"/>
      <c r="Y118" s="123"/>
      <c r="Z118" s="116"/>
      <c r="AA118" s="124"/>
      <c r="AB118" s="124"/>
      <c r="AC118" s="124"/>
      <c r="AD118" s="124"/>
      <c r="AE118" s="113"/>
      <c r="AF118" s="113"/>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23"/>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16"/>
      <c r="Y132" s="116"/>
      <c r="Z132" s="123"/>
      <c r="AA132" s="109"/>
      <c r="AB132" s="112"/>
      <c r="AC132" s="109"/>
      <c r="AD132" s="109"/>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0"/>
      <c r="Y135" s="120"/>
      <c r="Z135" s="116"/>
      <c r="AA135" s="109"/>
      <c r="AB135" s="109"/>
      <c r="AC135" s="109"/>
      <c r="AD135" s="109"/>
      <c r="AE135" s="119"/>
      <c r="AF135" s="119"/>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24"/>
      <c r="C138" s="110" t="e">
        <f>VLOOKUP($B138,[17]Listas!$A$2:$B$5,2,FALSE)</f>
        <v>#N/A</v>
      </c>
      <c r="D138" s="124"/>
      <c r="E138" s="110" t="e">
        <f>VLOOKUP($D138,[17]Listas!$E$2:$F$11,2,FALSE)</f>
        <v>#N/A</v>
      </c>
      <c r="F138" s="124"/>
      <c r="G138" s="124"/>
      <c r="H138" s="124"/>
      <c r="I138" s="124"/>
      <c r="J138" s="124"/>
      <c r="K138" s="124"/>
      <c r="L138" s="109"/>
      <c r="M138" s="124"/>
      <c r="N138" s="109"/>
      <c r="O138" s="124"/>
      <c r="P138" s="109"/>
      <c r="Q138" s="124"/>
      <c r="R138" s="109"/>
      <c r="S138" s="109"/>
      <c r="T138" s="109"/>
      <c r="U138" s="124"/>
      <c r="V138" s="109"/>
      <c r="W138" s="116"/>
      <c r="X138" s="120"/>
      <c r="Y138" s="120"/>
      <c r="Z138" s="116"/>
      <c r="AA138" s="124"/>
      <c r="AB138" s="124"/>
      <c r="AC138" s="125"/>
      <c r="AD138" s="109"/>
      <c r="AE138" s="119"/>
      <c r="AF138" s="119"/>
      <c r="AG138" s="112"/>
      <c r="AH138" s="126"/>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24"/>
      <c r="C145" s="110" t="e">
        <f>VLOOKUP($B145,[17]Listas!$A$2:$B$5,2,FALSE)</f>
        <v>#N/A</v>
      </c>
      <c r="D145" s="124"/>
      <c r="E145" s="110" t="e">
        <f>VLOOKUP($D145,[17]Listas!$E$2:$F$11,2,FALSE)</f>
        <v>#N/A</v>
      </c>
      <c r="F145" s="124"/>
      <c r="G145" s="124"/>
      <c r="H145" s="124"/>
      <c r="I145" s="124"/>
      <c r="J145" s="124"/>
      <c r="K145" s="124"/>
      <c r="L145" s="109"/>
      <c r="M145" s="124"/>
      <c r="N145" s="109"/>
      <c r="O145" s="124"/>
      <c r="P145" s="109"/>
      <c r="Q145" s="124"/>
      <c r="R145" s="109"/>
      <c r="S145" s="109"/>
      <c r="T145" s="109"/>
      <c r="U145" s="124"/>
      <c r="V145" s="109"/>
      <c r="W145" s="116"/>
      <c r="X145" s="120"/>
      <c r="Y145" s="120"/>
      <c r="Z145" s="116"/>
      <c r="AA145" s="124"/>
      <c r="AB145" s="124"/>
      <c r="AC145" s="125"/>
      <c r="AD145" s="109"/>
      <c r="AE145" s="119"/>
      <c r="AF145" s="119"/>
      <c r="AG145" s="112"/>
      <c r="AH145" s="126"/>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4"/>
      <c r="Y147" s="124"/>
      <c r="Z147" s="124"/>
      <c r="AA147" s="124"/>
      <c r="AB147" s="124"/>
      <c r="AC147" s="124"/>
      <c r="AD147" s="124"/>
      <c r="AE147" s="113"/>
      <c r="AF147" s="113"/>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27"/>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6"/>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09"/>
      <c r="Y155" s="109"/>
      <c r="Z155" s="109"/>
      <c r="AA155" s="109"/>
      <c r="AB155" s="112"/>
      <c r="AC155" s="109"/>
      <c r="AD155" s="109"/>
      <c r="AE155" s="113"/>
      <c r="AF155" s="113"/>
      <c r="AG155" s="112"/>
      <c r="AH155" s="112"/>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09"/>
      <c r="AC157" s="109"/>
      <c r="AD157" s="109"/>
      <c r="AE157" s="119"/>
      <c r="AF157" s="119"/>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4"/>
      <c r="AI172" s="82"/>
      <c r="AJ172" s="82"/>
      <c r="AK172" s="82"/>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sheetData>
  <sheetProtection algorithmName="SHA-512" hashValue="XN4jYBXwORhsO2yZJ1cXiomvyGlvWo3nl0333juuyhRRx+e3rEkr/JfLNJvAvljAXgptY164lspTP9+kNhhl5Q==" saltValue="EQaepLB4or6g7oD9e0jKwA=="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1">
    <cfRule type="expression" dxfId="12" priority="1">
      <formula>$Z10&lt;&gt;""</formula>
    </cfRule>
  </conditionalFormatting>
  <dataValidations count="13">
    <dataValidation type="list" allowBlank="1" showErrorMessage="1" sqref="D10:D171" xr:uid="{00000000-0002-0000-0400-000000000000}">
      <formula1>INDIRECT($C10)</formula1>
    </dataValidation>
    <dataValidation type="list" allowBlank="1" showErrorMessage="1" sqref="AI10:AI171" xr:uid="{00000000-0002-0000-0400-000001000000}">
      <formula1>Dependencia</formula1>
    </dataValidation>
    <dataValidation type="list" allowBlank="1" showErrorMessage="1" sqref="B10:B171" xr:uid="{00000000-0002-0000-0400-000002000000}">
      <formula1>Perspectiva</formula1>
    </dataValidation>
    <dataValidation type="list" allowBlank="1" showInputMessage="1" showErrorMessage="1" sqref="AK10:AK171" xr:uid="{00000000-0002-0000-0400-000003000000}">
      <formula1>INDIRECT(AJ10)</formula1>
    </dataValidation>
    <dataValidation type="list" allowBlank="1" showInputMessage="1" showErrorMessage="1" sqref="Y10:Y171" xr:uid="{00000000-0002-0000-0400-000004000000}">
      <formula1>Dependencia</formula1>
    </dataValidation>
    <dataValidation allowBlank="1" showInputMessage="1" showErrorMessage="1" prompt="Recuerde que la sumatoria de las actividades del producto deben sumar 100" sqref="AH10:AH171" xr:uid="{00000000-0002-0000-0400-000005000000}"/>
    <dataValidation type="list" allowBlank="1" showInputMessage="1" showErrorMessage="1" sqref="X10:X171" xr:uid="{00000000-0002-0000-0400-000006000000}">
      <formula1>Lideres</formula1>
    </dataValidation>
    <dataValidation allowBlank="1" showInputMessage="1" showErrorMessage="1" prompt="Puede registrar la cantidad de colaboradores que requiera, siempre y cuando cuenten con usuario de Eureka" sqref="AD10:AD171" xr:uid="{00000000-0002-0000-0400-000007000000}"/>
    <dataValidation type="list" allowBlank="1" showInputMessage="1" showErrorMessage="1" sqref="S10:S171 G10:K171 U10:U171 Q10:Q171 O10:O171 M10:M171" xr:uid="{00000000-0002-0000-0400-000008000000}">
      <formula1>"X"</formula1>
    </dataValidation>
    <dataValidation allowBlank="1" showInputMessage="1" showErrorMessage="1" prompt="Indique el tipo y número de la normatividad, que genera el requerimiento. Ej. Decreto 612 de 2018" sqref="T10:T171" xr:uid="{00000000-0002-0000-0400-000009000000}"/>
    <dataValidation type="list" allowBlank="1" showErrorMessage="1" sqref="F85:F103 F107:F134 F147:F171 F10:F79" xr:uid="{00000000-0002-0000-0400-00000A000000}">
      <formula1>INDIRECT($E10)</formula1>
    </dataValidation>
    <dataValidation type="textLength" operator="lessThanOrEqual" showInputMessage="1" showErrorMessage="1" error="El número máximo de caracteres son 100" prompt="El número máximo de caracteres incluyendo los espacios es de 100" sqref="Z27:Z171 Z10" xr:uid="{00000000-0002-0000-04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400-00000C000000}"/>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80"/>
  <sheetViews>
    <sheetView showGridLines="0" topLeftCell="B2" zoomScale="87" zoomScaleNormal="87" workbookViewId="0">
      <selection activeCell="B2" sqref="B2:D5"/>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20.12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607</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ht="106.5" customHeight="1">
      <c r="A10" s="82"/>
      <c r="B10" s="109" t="s">
        <v>345</v>
      </c>
      <c r="C10" s="110" t="str">
        <f>VLOOKUP($B10,[17]Listas!$A$2:$B$5,2,FALSE)</f>
        <v>PerUno</v>
      </c>
      <c r="D10" s="109" t="s">
        <v>346</v>
      </c>
      <c r="E10" s="110" t="str">
        <f>VLOOKUP($D10,[17]Listas!$E$2:$F$11,2,FALSE)</f>
        <v>ObjUno</v>
      </c>
      <c r="F10" s="109" t="s">
        <v>347</v>
      </c>
      <c r="G10" s="112" t="s">
        <v>204</v>
      </c>
      <c r="H10" s="112"/>
      <c r="I10" s="112"/>
      <c r="J10" s="112"/>
      <c r="K10" s="112"/>
      <c r="L10" s="112"/>
      <c r="M10" s="112" t="s">
        <v>204</v>
      </c>
      <c r="N10" s="125" t="s">
        <v>424</v>
      </c>
      <c r="O10" s="125"/>
      <c r="P10" s="125"/>
      <c r="Q10" s="125"/>
      <c r="R10" s="112"/>
      <c r="S10" s="146" t="s">
        <v>204</v>
      </c>
      <c r="T10" s="147" t="s">
        <v>601</v>
      </c>
      <c r="U10" s="148"/>
      <c r="V10" s="125"/>
      <c r="W10" s="149" t="s">
        <v>608</v>
      </c>
      <c r="X10" s="149" t="s">
        <v>415</v>
      </c>
      <c r="Y10" s="149" t="s">
        <v>0</v>
      </c>
      <c r="Z10" s="149" t="s">
        <v>609</v>
      </c>
      <c r="AA10" s="83" t="s">
        <v>610</v>
      </c>
      <c r="AB10" s="150" t="s">
        <v>611</v>
      </c>
      <c r="AC10" s="130" t="s">
        <v>430</v>
      </c>
      <c r="AD10" s="130" t="s">
        <v>606</v>
      </c>
      <c r="AE10" s="151">
        <v>44927</v>
      </c>
      <c r="AF10" s="117">
        <v>45291</v>
      </c>
      <c r="AG10" s="112"/>
      <c r="AH10" s="112">
        <v>100</v>
      </c>
      <c r="AI10" s="109" t="s">
        <v>0</v>
      </c>
      <c r="AJ10" s="109" t="str">
        <f>VLOOKUP($AI10,[17]Listas!$AB$1:$AC$10,2,FALSE)</f>
        <v>DAF</v>
      </c>
      <c r="AK10" s="109" t="s">
        <v>432</v>
      </c>
      <c r="AL10" s="114"/>
      <c r="AM10" s="114"/>
      <c r="AN10" s="114"/>
      <c r="AO10" s="114"/>
      <c r="AP10" s="114"/>
      <c r="AQ10" s="114"/>
      <c r="AR10" s="114"/>
      <c r="AS10" s="114"/>
      <c r="AT10" s="114"/>
      <c r="AU10" s="114"/>
      <c r="AV10" s="114"/>
      <c r="AW10" s="114"/>
      <c r="AX10" s="114"/>
      <c r="AY10" s="114"/>
      <c r="AZ10" s="114"/>
      <c r="BA10" s="114"/>
      <c r="BB10" s="114"/>
      <c r="BC10" s="114"/>
    </row>
    <row r="11" spans="1:55" ht="15.75" customHeight="1">
      <c r="A11" s="82"/>
      <c r="B11" s="109"/>
      <c r="C11" s="110" t="e">
        <f>VLOOKUP($B11,[17]Listas!$A$2:$B$5,2,FALSE)</f>
        <v>#N/A</v>
      </c>
      <c r="D11" s="109"/>
      <c r="E11" s="110" t="e">
        <f>VLOOKUP($D11,[17]Listas!$E$2:$F$11,2,FALSE)</f>
        <v>#N/A</v>
      </c>
      <c r="F11" s="109"/>
      <c r="G11" s="109"/>
      <c r="H11" s="109"/>
      <c r="I11" s="109"/>
      <c r="J11" s="109"/>
      <c r="K11" s="109"/>
      <c r="L11" s="109"/>
      <c r="M11" s="109"/>
      <c r="N11" s="109"/>
      <c r="O11" s="109"/>
      <c r="P11" s="109"/>
      <c r="Q11" s="109"/>
      <c r="R11" s="109"/>
      <c r="S11" s="109"/>
      <c r="T11" s="109"/>
      <c r="U11" s="109"/>
      <c r="V11" s="109"/>
      <c r="W11" s="116"/>
      <c r="X11" s="116"/>
      <c r="Y11" s="116"/>
      <c r="Z11" s="116"/>
      <c r="AA11" s="109"/>
      <c r="AB11" s="112"/>
      <c r="AC11" s="109"/>
      <c r="AD11" s="109"/>
      <c r="AE11" s="113"/>
      <c r="AF11" s="113"/>
      <c r="AG11" s="112"/>
      <c r="AH11" s="112"/>
      <c r="AI11" s="109"/>
      <c r="AJ11" s="109" t="e">
        <f>VLOOKUP($AI11,[17]Listas!$AB$1:$AC$10,2,FALSE)</f>
        <v>#N/A</v>
      </c>
      <c r="AK11" s="109"/>
      <c r="AL11" s="82"/>
      <c r="AM11" s="82"/>
      <c r="AN11" s="82"/>
      <c r="AO11" s="82"/>
      <c r="AP11" s="82"/>
      <c r="AQ11" s="82"/>
      <c r="AR11" s="82"/>
      <c r="AS11" s="82"/>
      <c r="AT11" s="82"/>
      <c r="AU11" s="82"/>
      <c r="AV11" s="82"/>
      <c r="AW11" s="82"/>
      <c r="AX11" s="82"/>
      <c r="AY11" s="82"/>
      <c r="AZ11" s="82"/>
      <c r="BA11" s="82"/>
      <c r="BB11" s="82"/>
      <c r="BC11" s="82"/>
    </row>
    <row r="12" spans="1:55" ht="15.75" customHeight="1">
      <c r="A12" s="82"/>
      <c r="B12" s="109"/>
      <c r="C12" s="110" t="e">
        <f>VLOOKUP($B12,[17]Listas!$A$2:$B$5,2,FALSE)</f>
        <v>#N/A</v>
      </c>
      <c r="D12" s="109"/>
      <c r="E12" s="110" t="e">
        <f>VLOOKUP($D12,[17]Listas!$E$2:$F$11,2,FALSE)</f>
        <v>#N/A</v>
      </c>
      <c r="F12" s="109"/>
      <c r="G12" s="109"/>
      <c r="H12" s="109"/>
      <c r="I12" s="109"/>
      <c r="J12" s="109"/>
      <c r="K12" s="109"/>
      <c r="L12" s="109"/>
      <c r="M12" s="109"/>
      <c r="N12" s="109"/>
      <c r="O12" s="109"/>
      <c r="P12" s="109"/>
      <c r="Q12" s="109"/>
      <c r="R12" s="109"/>
      <c r="S12" s="109"/>
      <c r="T12" s="109"/>
      <c r="U12" s="109"/>
      <c r="V12" s="109"/>
      <c r="W12" s="116"/>
      <c r="X12" s="116"/>
      <c r="Y12" s="116"/>
      <c r="Z12" s="116"/>
      <c r="AA12" s="109"/>
      <c r="AB12" s="112"/>
      <c r="AC12" s="109"/>
      <c r="AD12" s="109"/>
      <c r="AE12" s="113"/>
      <c r="AF12" s="113"/>
      <c r="AG12" s="112"/>
      <c r="AH12" s="112"/>
      <c r="AI12" s="109"/>
      <c r="AJ12" s="109" t="e">
        <f>VLOOKUP($AI12,[17]Listas!$AB$1:$AC$10,2,FALSE)</f>
        <v>#N/A</v>
      </c>
      <c r="AK12" s="109"/>
      <c r="AL12" s="82"/>
      <c r="AM12" s="82"/>
      <c r="AN12" s="82"/>
      <c r="AO12" s="82"/>
      <c r="AP12" s="82"/>
      <c r="AQ12" s="82"/>
      <c r="AR12" s="82"/>
      <c r="AS12" s="82"/>
      <c r="AT12" s="82"/>
      <c r="AU12" s="82"/>
      <c r="AV12" s="82"/>
      <c r="AW12" s="82"/>
      <c r="AX12" s="82"/>
      <c r="AY12" s="82"/>
      <c r="AZ12" s="82"/>
      <c r="BA12" s="82"/>
      <c r="BB12" s="82"/>
      <c r="BC12" s="82"/>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09"/>
      <c r="AC23" s="109"/>
      <c r="AD23" s="109"/>
      <c r="AE23" s="113"/>
      <c r="AF23" s="113"/>
      <c r="AG23" s="112"/>
      <c r="AH23" s="118"/>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9"/>
      <c r="AF27" s="119"/>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20"/>
      <c r="Y80" s="120"/>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21"/>
      <c r="AF83" s="121"/>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16"/>
      <c r="Y85" s="116"/>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3"/>
      <c r="AF95" s="113"/>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22"/>
      <c r="Y96" s="122"/>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22"/>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20"/>
      <c r="Y104" s="120"/>
      <c r="Z104" s="122"/>
      <c r="AA104" s="109"/>
      <c r="AB104" s="109"/>
      <c r="AC104" s="109"/>
      <c r="AD104" s="109"/>
      <c r="AE104" s="117"/>
      <c r="AF104" s="117"/>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9"/>
      <c r="AF106" s="119"/>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16"/>
      <c r="Y107" s="116"/>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16"/>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23"/>
      <c r="Y118" s="123"/>
      <c r="Z118" s="116"/>
      <c r="AA118" s="124"/>
      <c r="AB118" s="124"/>
      <c r="AC118" s="124"/>
      <c r="AD118" s="124"/>
      <c r="AE118" s="113"/>
      <c r="AF118" s="113"/>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23"/>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16"/>
      <c r="Y132" s="116"/>
      <c r="Z132" s="123"/>
      <c r="AA132" s="109"/>
      <c r="AB132" s="112"/>
      <c r="AC132" s="109"/>
      <c r="AD132" s="109"/>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0"/>
      <c r="Y135" s="120"/>
      <c r="Z135" s="116"/>
      <c r="AA135" s="109"/>
      <c r="AB135" s="109"/>
      <c r="AC135" s="109"/>
      <c r="AD135" s="109"/>
      <c r="AE135" s="119"/>
      <c r="AF135" s="119"/>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24"/>
      <c r="C138" s="110" t="e">
        <f>VLOOKUP($B138,[17]Listas!$A$2:$B$5,2,FALSE)</f>
        <v>#N/A</v>
      </c>
      <c r="D138" s="124"/>
      <c r="E138" s="110" t="e">
        <f>VLOOKUP($D138,[17]Listas!$E$2:$F$11,2,FALSE)</f>
        <v>#N/A</v>
      </c>
      <c r="F138" s="124"/>
      <c r="G138" s="124"/>
      <c r="H138" s="124"/>
      <c r="I138" s="124"/>
      <c r="J138" s="124"/>
      <c r="K138" s="124"/>
      <c r="L138" s="109"/>
      <c r="M138" s="124"/>
      <c r="N138" s="109"/>
      <c r="O138" s="124"/>
      <c r="P138" s="109"/>
      <c r="Q138" s="124"/>
      <c r="R138" s="109"/>
      <c r="S138" s="109"/>
      <c r="T138" s="109"/>
      <c r="U138" s="124"/>
      <c r="V138" s="109"/>
      <c r="W138" s="116"/>
      <c r="X138" s="120"/>
      <c r="Y138" s="120"/>
      <c r="Z138" s="116"/>
      <c r="AA138" s="124"/>
      <c r="AB138" s="124"/>
      <c r="AC138" s="125"/>
      <c r="AD138" s="109"/>
      <c r="AE138" s="119"/>
      <c r="AF138" s="119"/>
      <c r="AG138" s="112"/>
      <c r="AH138" s="126"/>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24"/>
      <c r="C145" s="110" t="e">
        <f>VLOOKUP($B145,[17]Listas!$A$2:$B$5,2,FALSE)</f>
        <v>#N/A</v>
      </c>
      <c r="D145" s="124"/>
      <c r="E145" s="110" t="e">
        <f>VLOOKUP($D145,[17]Listas!$E$2:$F$11,2,FALSE)</f>
        <v>#N/A</v>
      </c>
      <c r="F145" s="124"/>
      <c r="G145" s="124"/>
      <c r="H145" s="124"/>
      <c r="I145" s="124"/>
      <c r="J145" s="124"/>
      <c r="K145" s="124"/>
      <c r="L145" s="109"/>
      <c r="M145" s="124"/>
      <c r="N145" s="109"/>
      <c r="O145" s="124"/>
      <c r="P145" s="109"/>
      <c r="Q145" s="124"/>
      <c r="R145" s="109"/>
      <c r="S145" s="109"/>
      <c r="T145" s="109"/>
      <c r="U145" s="124"/>
      <c r="V145" s="109"/>
      <c r="W145" s="116"/>
      <c r="X145" s="120"/>
      <c r="Y145" s="120"/>
      <c r="Z145" s="116"/>
      <c r="AA145" s="124"/>
      <c r="AB145" s="124"/>
      <c r="AC145" s="125"/>
      <c r="AD145" s="109"/>
      <c r="AE145" s="119"/>
      <c r="AF145" s="119"/>
      <c r="AG145" s="112"/>
      <c r="AH145" s="126"/>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4"/>
      <c r="Y147" s="124"/>
      <c r="Z147" s="124"/>
      <c r="AA147" s="124"/>
      <c r="AB147" s="124"/>
      <c r="AC147" s="124"/>
      <c r="AD147" s="124"/>
      <c r="AE147" s="113"/>
      <c r="AF147" s="113"/>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27"/>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6"/>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09"/>
      <c r="Y155" s="109"/>
      <c r="Z155" s="109"/>
      <c r="AA155" s="109"/>
      <c r="AB155" s="112"/>
      <c r="AC155" s="109"/>
      <c r="AD155" s="109"/>
      <c r="AE155" s="113"/>
      <c r="AF155" s="113"/>
      <c r="AG155" s="112"/>
      <c r="AH155" s="112"/>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09"/>
      <c r="AC157" s="109"/>
      <c r="AD157" s="109"/>
      <c r="AE157" s="119"/>
      <c r="AF157" s="119"/>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4"/>
      <c r="AI172" s="82"/>
      <c r="AJ172" s="82"/>
      <c r="AK172" s="82"/>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sheetData>
  <sheetProtection algorithmName="SHA-512" hashValue="cXEoWz2brfxsNVU2UrXqSpo7tJy1J5yZTFDK3j287fw1Oss8yPWiP5MrQo5WTUONPQc1AH088HPUdZGrKXwH0Q==" saltValue="D78xQQT8v9yg20mt6sJ6FA=="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1">
    <cfRule type="expression" dxfId="11" priority="1">
      <formula>$Z10&lt;&gt;""</formula>
    </cfRule>
  </conditionalFormatting>
  <dataValidations count="13">
    <dataValidation allowBlank="1" showInputMessage="1" showErrorMessage="1" prompt="Indique el tipo y número de la normatividad, que genera el requerimiento. Ej. Decreto 612 de 2018" sqref="T10:T171" xr:uid="{00000000-0002-0000-0500-000000000000}"/>
    <dataValidation type="list" allowBlank="1" showInputMessage="1" showErrorMessage="1" sqref="S10:S171 M10:M171 U10:U171 Q10:Q171 O10:O171 G10:K171" xr:uid="{00000000-0002-0000-0500-000001000000}">
      <formula1>"X"</formula1>
    </dataValidation>
    <dataValidation allowBlank="1" showInputMessage="1" showErrorMessage="1" prompt="Puede registrar la cantidad de colaboradores que requiera, siempre y cuando cuenten con usuario de Eureka" sqref="AD10:AD171" xr:uid="{00000000-0002-0000-0500-000002000000}"/>
    <dataValidation type="list" allowBlank="1" showInputMessage="1" showErrorMessage="1" sqref="X10:X171" xr:uid="{00000000-0002-0000-0500-000003000000}">
      <formula1>Lideres</formula1>
    </dataValidation>
    <dataValidation allowBlank="1" showInputMessage="1" showErrorMessage="1" prompt="Recuerde que la sumatoria de las actividades del producto deben sumar 100" sqref="AH10:AH171" xr:uid="{00000000-0002-0000-0500-000004000000}"/>
    <dataValidation type="list" allowBlank="1" showInputMessage="1" showErrorMessage="1" sqref="Y10:Y171" xr:uid="{00000000-0002-0000-0500-000005000000}">
      <formula1>Dependencia</formula1>
    </dataValidation>
    <dataValidation type="list" allowBlank="1" showInputMessage="1" showErrorMessage="1" sqref="AK10:AK171" xr:uid="{00000000-0002-0000-0500-000006000000}">
      <formula1>INDIRECT(AJ10)</formula1>
    </dataValidation>
    <dataValidation type="list" allowBlank="1" showErrorMessage="1" sqref="B10:B171" xr:uid="{00000000-0002-0000-0500-000007000000}">
      <formula1>Perspectiva</formula1>
    </dataValidation>
    <dataValidation type="list" allowBlank="1" showErrorMessage="1" sqref="AI10:AI171" xr:uid="{00000000-0002-0000-0500-000008000000}">
      <formula1>Dependencia</formula1>
    </dataValidation>
    <dataValidation type="list" allowBlank="1" showErrorMessage="1" sqref="D10:D171" xr:uid="{00000000-0002-0000-0500-000009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500-00000A000000}"/>
    <dataValidation type="textLength" operator="lessThanOrEqual" showInputMessage="1" showErrorMessage="1" error="El número máximo de caracteres son 100" prompt="El número máximo de caracteres incluyendo los espacios es de 100" sqref="Z27:Z171 Z10" xr:uid="{00000000-0002-0000-0500-00000B000000}">
      <formula1>100</formula1>
    </dataValidation>
    <dataValidation type="list" allowBlank="1" showErrorMessage="1" sqref="F85:F103 F107:F134 F147:F171 F10:F79" xr:uid="{00000000-0002-0000-0500-00000C000000}">
      <formula1>INDIRECT($E10)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981"/>
  <sheetViews>
    <sheetView showGridLines="0" topLeftCell="B1" zoomScale="87" zoomScaleNormal="87" workbookViewId="0">
      <selection activeCell="B1" sqref="B1"/>
    </sheetView>
  </sheetViews>
  <sheetFormatPr baseColWidth="10" defaultColWidth="12.625" defaultRowHeight="15" customHeight="1"/>
  <cols>
    <col min="1" max="1" width="4.25" style="154" hidden="1" customWidth="1"/>
    <col min="2" max="2" width="17.75" style="154" customWidth="1"/>
    <col min="3" max="3" width="12.125" style="154" hidden="1" customWidth="1"/>
    <col min="4" max="4" width="36.125" style="154" customWidth="1"/>
    <col min="5" max="5" width="12.75" style="154" hidden="1" customWidth="1"/>
    <col min="6" max="6" width="35" style="154" customWidth="1"/>
    <col min="7" max="19" width="15.625" style="154" hidden="1" customWidth="1"/>
    <col min="20" max="20" width="36.5" style="154" hidden="1" customWidth="1"/>
    <col min="21" max="22" width="15.625" style="154" hidden="1" customWidth="1"/>
    <col min="23" max="23" width="21.25" style="154" customWidth="1"/>
    <col min="24" max="25" width="17.125" style="154" customWidth="1"/>
    <col min="26" max="26" width="22.625" style="154" customWidth="1"/>
    <col min="27" max="27" width="33" style="154" customWidth="1"/>
    <col min="28" max="28" width="22.625" style="154" customWidth="1"/>
    <col min="29" max="29" width="17.75" style="154" hidden="1" customWidth="1"/>
    <col min="30" max="30" width="21.25" style="154" hidden="1" customWidth="1"/>
    <col min="31" max="31" width="11.75" style="154" customWidth="1"/>
    <col min="32" max="32" width="11.625" style="154" customWidth="1"/>
    <col min="33" max="33" width="22.625" style="154" hidden="1" customWidth="1"/>
    <col min="34" max="34" width="14.625" style="199" hidden="1" customWidth="1"/>
    <col min="35" max="35" width="19.25" style="154" hidden="1" customWidth="1"/>
    <col min="36" max="36" width="13" style="154" hidden="1" customWidth="1"/>
    <col min="37" max="37" width="17.125" style="154" customWidth="1"/>
    <col min="38" max="55" width="10" style="154" customWidth="1"/>
    <col min="56" max="16384" width="12.625" style="154"/>
  </cols>
  <sheetData>
    <row r="1" spans="1:55" ht="15.75" thickBot="1">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3"/>
      <c r="AI1" s="152"/>
      <c r="AJ1" s="152"/>
      <c r="AK1" s="152"/>
      <c r="AL1" s="152"/>
      <c r="AM1" s="152"/>
      <c r="AN1" s="152"/>
      <c r="AO1" s="152"/>
      <c r="AP1" s="152"/>
      <c r="AQ1" s="152"/>
      <c r="AR1" s="152"/>
      <c r="AS1" s="152"/>
      <c r="AT1" s="152"/>
      <c r="AU1" s="152"/>
      <c r="AV1" s="152"/>
      <c r="AW1" s="152"/>
      <c r="AX1" s="152"/>
      <c r="AY1" s="152"/>
      <c r="AZ1" s="152"/>
      <c r="BA1" s="152"/>
      <c r="BB1" s="152"/>
      <c r="BC1" s="152"/>
    </row>
    <row r="2" spans="1:55" ht="21.75" customHeight="1">
      <c r="A2" s="152"/>
      <c r="B2" s="364"/>
      <c r="C2" s="365"/>
      <c r="D2" s="365"/>
      <c r="E2" s="155"/>
      <c r="F2" s="371" t="s">
        <v>157</v>
      </c>
      <c r="G2" s="371" t="s">
        <v>158</v>
      </c>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156" t="s">
        <v>159</v>
      </c>
      <c r="AJ2" s="157"/>
      <c r="AK2" s="158" t="s">
        <v>160</v>
      </c>
      <c r="AL2" s="152"/>
      <c r="AM2" s="152"/>
      <c r="AN2" s="152"/>
      <c r="AO2" s="152"/>
      <c r="AP2" s="152"/>
      <c r="AQ2" s="152"/>
      <c r="AR2" s="152"/>
      <c r="AS2" s="152"/>
      <c r="AT2" s="152"/>
      <c r="AU2" s="152"/>
      <c r="AV2" s="152"/>
      <c r="AW2" s="152"/>
      <c r="AX2" s="152"/>
      <c r="AY2" s="152"/>
      <c r="AZ2" s="152"/>
      <c r="BA2" s="152"/>
      <c r="BB2" s="152"/>
      <c r="BC2" s="152"/>
    </row>
    <row r="3" spans="1:55" ht="22.5" customHeight="1">
      <c r="A3" s="152"/>
      <c r="B3" s="366"/>
      <c r="C3" s="367"/>
      <c r="D3" s="368"/>
      <c r="E3" s="159"/>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160" t="s">
        <v>161</v>
      </c>
      <c r="AJ3" s="161"/>
      <c r="AK3" s="162">
        <v>5</v>
      </c>
      <c r="AL3" s="152"/>
      <c r="AM3" s="152"/>
      <c r="AN3" s="152"/>
      <c r="AO3" s="152"/>
      <c r="AP3" s="152"/>
      <c r="AQ3" s="152"/>
      <c r="AR3" s="152"/>
      <c r="AS3" s="152"/>
      <c r="AT3" s="152"/>
      <c r="AU3" s="152"/>
      <c r="AV3" s="152"/>
      <c r="AW3" s="152"/>
      <c r="AX3" s="152"/>
      <c r="AY3" s="152"/>
      <c r="AZ3" s="152"/>
      <c r="BA3" s="152"/>
      <c r="BB3" s="152"/>
      <c r="BC3" s="152"/>
    </row>
    <row r="4" spans="1:55" ht="22.5" customHeight="1">
      <c r="A4" s="152"/>
      <c r="B4" s="366"/>
      <c r="C4" s="367"/>
      <c r="D4" s="368"/>
      <c r="E4" s="159"/>
      <c r="F4" s="372" t="s">
        <v>162</v>
      </c>
      <c r="G4" s="374" t="s">
        <v>612</v>
      </c>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160" t="s">
        <v>164</v>
      </c>
      <c r="AJ4" s="161"/>
      <c r="AK4" s="163">
        <v>44869</v>
      </c>
      <c r="AL4" s="152"/>
      <c r="AM4" s="152"/>
      <c r="AN4" s="152"/>
      <c r="AO4" s="152"/>
      <c r="AP4" s="152"/>
      <c r="AQ4" s="152"/>
      <c r="AR4" s="152"/>
      <c r="AS4" s="152"/>
      <c r="AT4" s="152"/>
      <c r="AU4" s="152"/>
      <c r="AV4" s="152"/>
      <c r="AW4" s="152"/>
      <c r="AX4" s="152"/>
      <c r="AY4" s="152"/>
      <c r="AZ4" s="152"/>
      <c r="BA4" s="152"/>
      <c r="BB4" s="152"/>
      <c r="BC4" s="152"/>
    </row>
    <row r="5" spans="1:55" ht="22.5" customHeight="1" thickBot="1">
      <c r="A5" s="152"/>
      <c r="B5" s="369"/>
      <c r="C5" s="370"/>
      <c r="D5" s="370"/>
      <c r="E5" s="164"/>
      <c r="F5" s="373"/>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165" t="s">
        <v>165</v>
      </c>
      <c r="AJ5" s="166"/>
      <c r="AK5" s="167" t="s">
        <v>166</v>
      </c>
      <c r="AL5" s="152"/>
      <c r="AM5" s="152"/>
      <c r="AN5" s="152"/>
      <c r="AO5" s="152"/>
      <c r="AP5" s="152"/>
      <c r="AQ5" s="152"/>
      <c r="AR5" s="152"/>
      <c r="AS5" s="152"/>
      <c r="AT5" s="152"/>
      <c r="AU5" s="152"/>
      <c r="AV5" s="152"/>
      <c r="AW5" s="152"/>
      <c r="AX5" s="152"/>
      <c r="AY5" s="152"/>
      <c r="AZ5" s="152"/>
      <c r="BA5" s="152"/>
      <c r="BB5" s="152"/>
      <c r="BC5" s="152"/>
    </row>
    <row r="6" spans="1:55" ht="10.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3"/>
      <c r="AI6" s="152"/>
      <c r="AJ6" s="152"/>
      <c r="AK6" s="152"/>
      <c r="AL6" s="152"/>
      <c r="AM6" s="152"/>
      <c r="AN6" s="152"/>
      <c r="AO6" s="152"/>
      <c r="AP6" s="152"/>
      <c r="AQ6" s="152"/>
      <c r="AR6" s="152"/>
      <c r="AS6" s="152"/>
      <c r="AT6" s="152"/>
      <c r="AU6" s="152"/>
      <c r="AV6" s="152"/>
      <c r="AW6" s="152"/>
      <c r="AX6" s="152"/>
      <c r="AY6" s="152"/>
      <c r="AZ6" s="152"/>
      <c r="BA6" s="152"/>
      <c r="BB6" s="152"/>
      <c r="BC6" s="152"/>
    </row>
    <row r="7" spans="1:55" ht="8.25"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3"/>
      <c r="AI7" s="152"/>
      <c r="AJ7" s="152"/>
      <c r="AK7" s="152"/>
      <c r="AL7" s="152"/>
      <c r="AM7" s="152"/>
      <c r="AN7" s="152"/>
      <c r="AO7" s="152"/>
      <c r="AP7" s="152"/>
      <c r="AQ7" s="152"/>
      <c r="AR7" s="152"/>
      <c r="AS7" s="152"/>
      <c r="AT7" s="152"/>
      <c r="AU7" s="152"/>
      <c r="AV7" s="152"/>
      <c r="AW7" s="152"/>
      <c r="AX7" s="152"/>
      <c r="AY7" s="152"/>
      <c r="AZ7" s="152"/>
      <c r="BA7" s="152"/>
      <c r="BB7" s="152"/>
      <c r="BC7" s="152"/>
    </row>
    <row r="8" spans="1:55" ht="36.75" customHeight="1">
      <c r="A8" s="168"/>
      <c r="B8" s="362" t="s">
        <v>167</v>
      </c>
      <c r="C8" s="169"/>
      <c r="D8" s="362" t="s">
        <v>168</v>
      </c>
      <c r="E8" s="170"/>
      <c r="F8" s="362" t="s">
        <v>169</v>
      </c>
      <c r="G8" s="376" t="s">
        <v>170</v>
      </c>
      <c r="H8" s="377"/>
      <c r="I8" s="377"/>
      <c r="J8" s="377"/>
      <c r="K8" s="377"/>
      <c r="L8" s="377"/>
      <c r="M8" s="377"/>
      <c r="N8" s="377"/>
      <c r="O8" s="377"/>
      <c r="P8" s="377"/>
      <c r="Q8" s="377"/>
      <c r="R8" s="377"/>
      <c r="S8" s="377"/>
      <c r="T8" s="377"/>
      <c r="U8" s="377"/>
      <c r="V8" s="378"/>
      <c r="W8" s="362" t="s">
        <v>171</v>
      </c>
      <c r="X8" s="362" t="s">
        <v>172</v>
      </c>
      <c r="Y8" s="362" t="s">
        <v>173</v>
      </c>
      <c r="Z8" s="362" t="s">
        <v>174</v>
      </c>
      <c r="AA8" s="362" t="s">
        <v>175</v>
      </c>
      <c r="AB8" s="362" t="s">
        <v>176</v>
      </c>
      <c r="AC8" s="362" t="s">
        <v>177</v>
      </c>
      <c r="AD8" s="362" t="s">
        <v>178</v>
      </c>
      <c r="AE8" s="362" t="s">
        <v>179</v>
      </c>
      <c r="AF8" s="360" t="s">
        <v>180</v>
      </c>
      <c r="AG8" s="362" t="s">
        <v>181</v>
      </c>
      <c r="AH8" s="360" t="s">
        <v>182</v>
      </c>
      <c r="AI8" s="360" t="s">
        <v>183</v>
      </c>
      <c r="AJ8" s="171"/>
      <c r="AK8" s="360" t="s">
        <v>184</v>
      </c>
      <c r="AL8" s="168"/>
      <c r="AM8" s="168"/>
      <c r="AN8" s="168"/>
      <c r="AO8" s="168"/>
      <c r="AP8" s="168"/>
      <c r="AQ8" s="168"/>
      <c r="AR8" s="168"/>
      <c r="AS8" s="168"/>
      <c r="AT8" s="168"/>
      <c r="AU8" s="168"/>
      <c r="AV8" s="168"/>
      <c r="AW8" s="168"/>
      <c r="AX8" s="168"/>
      <c r="AY8" s="168"/>
      <c r="AZ8" s="168"/>
      <c r="BA8" s="168"/>
      <c r="BB8" s="168"/>
      <c r="BC8" s="168"/>
    </row>
    <row r="9" spans="1:55" ht="63" customHeight="1">
      <c r="A9" s="172" t="s">
        <v>185</v>
      </c>
      <c r="B9" s="363"/>
      <c r="C9" s="173"/>
      <c r="D9" s="363"/>
      <c r="E9" s="174"/>
      <c r="F9" s="363"/>
      <c r="G9" s="175" t="s">
        <v>186</v>
      </c>
      <c r="H9" s="106" t="s">
        <v>579</v>
      </c>
      <c r="I9" s="106" t="s">
        <v>580</v>
      </c>
      <c r="J9" s="175" t="s">
        <v>188</v>
      </c>
      <c r="K9" s="175" t="s">
        <v>189</v>
      </c>
      <c r="L9" s="176" t="s">
        <v>190</v>
      </c>
      <c r="M9" s="175" t="s">
        <v>191</v>
      </c>
      <c r="N9" s="176" t="s">
        <v>192</v>
      </c>
      <c r="O9" s="175" t="s">
        <v>193</v>
      </c>
      <c r="P9" s="176" t="s">
        <v>194</v>
      </c>
      <c r="Q9" s="175" t="s">
        <v>195</v>
      </c>
      <c r="R9" s="176" t="s">
        <v>196</v>
      </c>
      <c r="S9" s="175" t="s">
        <v>197</v>
      </c>
      <c r="T9" s="176" t="s">
        <v>198</v>
      </c>
      <c r="U9" s="175" t="s">
        <v>199</v>
      </c>
      <c r="V9" s="176" t="s">
        <v>200</v>
      </c>
      <c r="W9" s="363"/>
      <c r="X9" s="363"/>
      <c r="Y9" s="363"/>
      <c r="Z9" s="363"/>
      <c r="AA9" s="363"/>
      <c r="AB9" s="363"/>
      <c r="AC9" s="363"/>
      <c r="AD9" s="363"/>
      <c r="AE9" s="363"/>
      <c r="AF9" s="361"/>
      <c r="AG9" s="363"/>
      <c r="AH9" s="361"/>
      <c r="AI9" s="361"/>
      <c r="AJ9" s="177"/>
      <c r="AK9" s="361"/>
      <c r="AL9" s="168"/>
      <c r="AM9" s="168"/>
      <c r="AN9" s="168"/>
      <c r="AO9" s="168"/>
      <c r="AP9" s="168"/>
      <c r="AQ9" s="168"/>
      <c r="AR9" s="168"/>
      <c r="AS9" s="168"/>
      <c r="AT9" s="168"/>
      <c r="AU9" s="168"/>
      <c r="AV9" s="168"/>
      <c r="AW9" s="168"/>
      <c r="AX9" s="168"/>
      <c r="AY9" s="168"/>
      <c r="AZ9" s="168"/>
      <c r="BA9" s="168"/>
      <c r="BB9" s="168"/>
      <c r="BC9" s="168"/>
    </row>
    <row r="10" spans="1:55" ht="150">
      <c r="A10" s="152"/>
      <c r="B10" s="109" t="s">
        <v>345</v>
      </c>
      <c r="C10" s="110" t="str">
        <f>VLOOKUP($B10,[17]Listas!$A$2:$B$5,2,FALSE)</f>
        <v>PerUno</v>
      </c>
      <c r="D10" s="109" t="s">
        <v>346</v>
      </c>
      <c r="E10" s="110" t="str">
        <f>VLOOKUP($D10,[17]Listas!$E$2:$F$11,2,FALSE)</f>
        <v>ObjUno</v>
      </c>
      <c r="F10" s="109" t="s">
        <v>347</v>
      </c>
      <c r="G10" s="112" t="s">
        <v>204</v>
      </c>
      <c r="H10" s="178"/>
      <c r="I10" s="178"/>
      <c r="J10" s="178"/>
      <c r="K10" s="178"/>
      <c r="L10" s="178"/>
      <c r="M10" s="178" t="s">
        <v>204</v>
      </c>
      <c r="N10" s="179" t="s">
        <v>424</v>
      </c>
      <c r="O10" s="179"/>
      <c r="P10" s="179"/>
      <c r="Q10" s="179"/>
      <c r="R10" s="178"/>
      <c r="S10" s="180" t="s">
        <v>204</v>
      </c>
      <c r="T10" s="181" t="s">
        <v>613</v>
      </c>
      <c r="U10" s="182"/>
      <c r="V10" s="179"/>
      <c r="W10" s="181" t="s">
        <v>614</v>
      </c>
      <c r="X10" s="181" t="s">
        <v>415</v>
      </c>
      <c r="Y10" s="181" t="s">
        <v>0</v>
      </c>
      <c r="Z10" s="181" t="s">
        <v>615</v>
      </c>
      <c r="AA10" s="181" t="s">
        <v>616</v>
      </c>
      <c r="AB10" s="183" t="s">
        <v>617</v>
      </c>
      <c r="AC10" s="181" t="s">
        <v>430</v>
      </c>
      <c r="AD10" s="181" t="s">
        <v>606</v>
      </c>
      <c r="AE10" s="132">
        <v>44927</v>
      </c>
      <c r="AF10" s="117">
        <v>45291</v>
      </c>
      <c r="AG10" s="178"/>
      <c r="AH10" s="178">
        <v>100</v>
      </c>
      <c r="AI10" s="184" t="s">
        <v>0</v>
      </c>
      <c r="AJ10" s="184" t="str">
        <f>VLOOKUP($AI10,[2]Listas!$AB$1:$AC$10,2,FALSE)</f>
        <v>DAF</v>
      </c>
      <c r="AK10" s="184" t="s">
        <v>432</v>
      </c>
      <c r="AL10" s="185"/>
      <c r="AM10" s="185"/>
      <c r="AN10" s="185"/>
      <c r="AO10" s="185"/>
      <c r="AP10" s="185"/>
      <c r="AQ10" s="185"/>
      <c r="AR10" s="185"/>
      <c r="AS10" s="185"/>
      <c r="AT10" s="185"/>
      <c r="AU10" s="185"/>
      <c r="AV10" s="185"/>
      <c r="AW10" s="185"/>
      <c r="AX10" s="185"/>
      <c r="AY10" s="185"/>
      <c r="AZ10" s="185"/>
      <c r="BA10" s="185"/>
      <c r="BB10" s="185"/>
      <c r="BC10" s="185"/>
    </row>
    <row r="11" spans="1:55" ht="15.75" customHeight="1">
      <c r="A11" s="152"/>
      <c r="B11" s="184"/>
      <c r="C11" s="186" t="e">
        <f>VLOOKUP($B11,[2]Listas!$A$2:$B$5,2,FALSE)</f>
        <v>#N/A</v>
      </c>
      <c r="D11" s="184"/>
      <c r="E11" s="186" t="e">
        <f>VLOOKUP($D11,[2]Listas!$E$2:$F$11,2,FALSE)</f>
        <v>#N/A</v>
      </c>
      <c r="F11" s="184"/>
      <c r="G11" s="184"/>
      <c r="H11" s="184"/>
      <c r="I11" s="184"/>
      <c r="J11" s="184"/>
      <c r="K11" s="184"/>
      <c r="L11" s="184"/>
      <c r="M11" s="184"/>
      <c r="N11" s="184"/>
      <c r="O11" s="184"/>
      <c r="P11" s="184"/>
      <c r="Q11" s="184"/>
      <c r="R11" s="184"/>
      <c r="S11" s="184"/>
      <c r="T11" s="184"/>
      <c r="U11" s="184"/>
      <c r="V11" s="184"/>
      <c r="W11" s="187"/>
      <c r="X11" s="187"/>
      <c r="Y11" s="187"/>
      <c r="Z11" s="187"/>
      <c r="AA11" s="184"/>
      <c r="AB11" s="178"/>
      <c r="AC11" s="184"/>
      <c r="AD11" s="184"/>
      <c r="AE11" s="188"/>
      <c r="AF11" s="188"/>
      <c r="AG11" s="178"/>
      <c r="AH11" s="178"/>
      <c r="AI11" s="184"/>
      <c r="AJ11" s="184" t="e">
        <f>VLOOKUP($AI11,[2]Listas!$AB$1:$AC$10,2,FALSE)</f>
        <v>#N/A</v>
      </c>
      <c r="AK11" s="184"/>
      <c r="AL11" s="152"/>
      <c r="AM11" s="152"/>
      <c r="AN11" s="152"/>
      <c r="AO11" s="152"/>
      <c r="AP11" s="152"/>
      <c r="AQ11" s="152"/>
      <c r="AR11" s="152"/>
      <c r="AS11" s="152"/>
      <c r="AT11" s="152"/>
      <c r="AU11" s="152"/>
      <c r="AV11" s="152"/>
      <c r="AW11" s="152"/>
      <c r="AX11" s="152"/>
      <c r="AY11" s="152"/>
      <c r="AZ11" s="152"/>
      <c r="BA11" s="152"/>
      <c r="BB11" s="152"/>
      <c r="BC11" s="152"/>
    </row>
    <row r="12" spans="1:55" ht="15.75" customHeight="1">
      <c r="A12" s="152"/>
      <c r="B12" s="184"/>
      <c r="C12" s="186" t="e">
        <f>VLOOKUP($B12,[2]Listas!$A$2:$B$5,2,FALSE)</f>
        <v>#N/A</v>
      </c>
      <c r="D12" s="184"/>
      <c r="E12" s="186" t="e">
        <f>VLOOKUP($D12,[2]Listas!$E$2:$F$11,2,FALSE)</f>
        <v>#N/A</v>
      </c>
      <c r="F12" s="184"/>
      <c r="G12" s="184"/>
      <c r="H12" s="184"/>
      <c r="I12" s="184"/>
      <c r="J12" s="184"/>
      <c r="K12" s="184"/>
      <c r="L12" s="184"/>
      <c r="M12" s="184"/>
      <c r="N12" s="184"/>
      <c r="O12" s="184"/>
      <c r="P12" s="184"/>
      <c r="Q12" s="184"/>
      <c r="R12" s="184"/>
      <c r="S12" s="184"/>
      <c r="T12" s="184"/>
      <c r="U12" s="184"/>
      <c r="V12" s="184"/>
      <c r="W12" s="187"/>
      <c r="X12" s="187"/>
      <c r="Y12" s="187"/>
      <c r="Z12" s="187"/>
      <c r="AA12" s="184"/>
      <c r="AB12" s="178"/>
      <c r="AC12" s="184"/>
      <c r="AD12" s="184"/>
      <c r="AE12" s="188"/>
      <c r="AF12" s="188"/>
      <c r="AG12" s="178"/>
      <c r="AH12" s="178"/>
      <c r="AI12" s="184"/>
      <c r="AJ12" s="184" t="e">
        <f>VLOOKUP($AI12,[2]Listas!$AB$1:$AC$10,2,FALSE)</f>
        <v>#N/A</v>
      </c>
      <c r="AK12" s="184"/>
      <c r="AL12" s="152"/>
      <c r="AM12" s="152"/>
      <c r="AN12" s="152"/>
      <c r="AO12" s="152"/>
      <c r="AP12" s="152"/>
      <c r="AQ12" s="152"/>
      <c r="AR12" s="152"/>
      <c r="AS12" s="152"/>
      <c r="AT12" s="152"/>
      <c r="AU12" s="152"/>
      <c r="AV12" s="152"/>
      <c r="AW12" s="152"/>
      <c r="AX12" s="152"/>
      <c r="AY12" s="152"/>
      <c r="AZ12" s="152"/>
      <c r="BA12" s="152"/>
      <c r="BB12" s="152"/>
      <c r="BC12" s="152"/>
    </row>
    <row r="13" spans="1:55" ht="15.75" customHeight="1">
      <c r="A13" s="152"/>
      <c r="B13" s="184"/>
      <c r="C13" s="186" t="e">
        <f>VLOOKUP($B13,[2]Listas!$A$2:$B$5,2,FALSE)</f>
        <v>#N/A</v>
      </c>
      <c r="D13" s="184"/>
      <c r="E13" s="186" t="e">
        <f>VLOOKUP($D13,[2]Listas!$E$2:$F$11,2,FALSE)</f>
        <v>#N/A</v>
      </c>
      <c r="F13" s="184"/>
      <c r="G13" s="184"/>
      <c r="H13" s="184"/>
      <c r="I13" s="184"/>
      <c r="J13" s="184"/>
      <c r="K13" s="184"/>
      <c r="L13" s="184"/>
      <c r="M13" s="184"/>
      <c r="N13" s="184"/>
      <c r="O13" s="184"/>
      <c r="P13" s="184"/>
      <c r="Q13" s="184"/>
      <c r="R13" s="184"/>
      <c r="S13" s="184"/>
      <c r="T13" s="184"/>
      <c r="U13" s="184"/>
      <c r="V13" s="184"/>
      <c r="W13" s="187"/>
      <c r="X13" s="187"/>
      <c r="Y13" s="187"/>
      <c r="Z13" s="187"/>
      <c r="AA13" s="184"/>
      <c r="AB13" s="178"/>
      <c r="AC13" s="184"/>
      <c r="AD13" s="184"/>
      <c r="AE13" s="188"/>
      <c r="AF13" s="188"/>
      <c r="AG13" s="178"/>
      <c r="AH13" s="178"/>
      <c r="AI13" s="184"/>
      <c r="AJ13" s="184" t="e">
        <f>VLOOKUP($AI13,[2]Listas!$AB$1:$AC$10,2,FALSE)</f>
        <v>#N/A</v>
      </c>
      <c r="AK13" s="184"/>
      <c r="AL13" s="152"/>
      <c r="AM13" s="152"/>
      <c r="AN13" s="152"/>
      <c r="AO13" s="152"/>
      <c r="AP13" s="152"/>
      <c r="AQ13" s="152"/>
      <c r="AR13" s="152"/>
      <c r="AS13" s="152"/>
      <c r="AT13" s="152"/>
      <c r="AU13" s="152"/>
      <c r="AV13" s="152"/>
      <c r="AW13" s="152"/>
      <c r="AX13" s="152"/>
      <c r="AY13" s="152"/>
      <c r="AZ13" s="152"/>
      <c r="BA13" s="152"/>
      <c r="BB13" s="152"/>
      <c r="BC13" s="152"/>
    </row>
    <row r="14" spans="1:55" ht="15.75" customHeight="1">
      <c r="A14" s="152"/>
      <c r="B14" s="184"/>
      <c r="C14" s="186" t="e">
        <f>VLOOKUP($B14,[2]Listas!$A$2:$B$5,2,FALSE)</f>
        <v>#N/A</v>
      </c>
      <c r="D14" s="184"/>
      <c r="E14" s="186" t="e">
        <f>VLOOKUP($D14,[2]Listas!$E$2:$F$11,2,FALSE)</f>
        <v>#N/A</v>
      </c>
      <c r="F14" s="184"/>
      <c r="G14" s="184"/>
      <c r="H14" s="184"/>
      <c r="I14" s="184"/>
      <c r="J14" s="184"/>
      <c r="K14" s="184"/>
      <c r="L14" s="184"/>
      <c r="M14" s="184"/>
      <c r="N14" s="184"/>
      <c r="O14" s="184"/>
      <c r="P14" s="184"/>
      <c r="Q14" s="184"/>
      <c r="R14" s="184"/>
      <c r="S14" s="184"/>
      <c r="T14" s="184"/>
      <c r="U14" s="184"/>
      <c r="V14" s="184"/>
      <c r="W14" s="187"/>
      <c r="X14" s="187"/>
      <c r="Y14" s="187"/>
      <c r="Z14" s="187"/>
      <c r="AA14" s="184"/>
      <c r="AB14" s="178"/>
      <c r="AC14" s="184"/>
      <c r="AD14" s="184"/>
      <c r="AE14" s="188"/>
      <c r="AF14" s="188"/>
      <c r="AG14" s="178"/>
      <c r="AH14" s="178"/>
      <c r="AI14" s="184"/>
      <c r="AJ14" s="184" t="e">
        <f>VLOOKUP($AI14,[2]Listas!$AB$1:$AC$10,2,FALSE)</f>
        <v>#N/A</v>
      </c>
      <c r="AK14" s="184"/>
      <c r="AL14" s="152"/>
      <c r="AM14" s="152"/>
      <c r="AN14" s="152"/>
      <c r="AO14" s="152"/>
      <c r="AP14" s="152"/>
      <c r="AQ14" s="152"/>
      <c r="AR14" s="152"/>
      <c r="AS14" s="152"/>
      <c r="AT14" s="152"/>
      <c r="AU14" s="152"/>
      <c r="AV14" s="152"/>
      <c r="AW14" s="152"/>
      <c r="AX14" s="152"/>
      <c r="AY14" s="152"/>
      <c r="AZ14" s="152"/>
      <c r="BA14" s="152"/>
      <c r="BB14" s="152"/>
      <c r="BC14" s="152"/>
    </row>
    <row r="15" spans="1:55" ht="15.75" customHeight="1">
      <c r="A15" s="152"/>
      <c r="B15" s="184"/>
      <c r="C15" s="186" t="e">
        <f>VLOOKUP($B15,[2]Listas!$A$2:$B$5,2,FALSE)</f>
        <v>#N/A</v>
      </c>
      <c r="D15" s="184"/>
      <c r="E15" s="186" t="e">
        <f>VLOOKUP($D15,[2]Listas!$E$2:$F$11,2,FALSE)</f>
        <v>#N/A</v>
      </c>
      <c r="F15" s="184"/>
      <c r="G15" s="184"/>
      <c r="H15" s="184"/>
      <c r="I15" s="184"/>
      <c r="J15" s="184"/>
      <c r="K15" s="184"/>
      <c r="L15" s="184"/>
      <c r="M15" s="184"/>
      <c r="N15" s="184"/>
      <c r="O15" s="184"/>
      <c r="P15" s="184"/>
      <c r="Q15" s="184"/>
      <c r="R15" s="184"/>
      <c r="S15" s="184"/>
      <c r="T15" s="184"/>
      <c r="U15" s="184"/>
      <c r="V15" s="184"/>
      <c r="W15" s="187"/>
      <c r="X15" s="187"/>
      <c r="Y15" s="187"/>
      <c r="Z15" s="187"/>
      <c r="AA15" s="184"/>
      <c r="AB15" s="178"/>
      <c r="AC15" s="184"/>
      <c r="AD15" s="184"/>
      <c r="AE15" s="188"/>
      <c r="AF15" s="188"/>
      <c r="AG15" s="178"/>
      <c r="AH15" s="178"/>
      <c r="AI15" s="184"/>
      <c r="AJ15" s="184" t="e">
        <f>VLOOKUP($AI15,[2]Listas!$AB$1:$AC$10,2,FALSE)</f>
        <v>#N/A</v>
      </c>
      <c r="AK15" s="184"/>
      <c r="AL15" s="152"/>
      <c r="AM15" s="152"/>
      <c r="AN15" s="152"/>
      <c r="AO15" s="152"/>
      <c r="AP15" s="152"/>
      <c r="AQ15" s="152"/>
      <c r="AR15" s="152"/>
      <c r="AS15" s="152"/>
      <c r="AT15" s="152"/>
      <c r="AU15" s="152"/>
      <c r="AV15" s="152"/>
      <c r="AW15" s="152"/>
      <c r="AX15" s="152"/>
      <c r="AY15" s="152"/>
      <c r="AZ15" s="152"/>
      <c r="BA15" s="152"/>
      <c r="BB15" s="152"/>
      <c r="BC15" s="152"/>
    </row>
    <row r="16" spans="1:55" ht="15.75" customHeight="1">
      <c r="A16" s="152"/>
      <c r="B16" s="184"/>
      <c r="C16" s="186" t="e">
        <f>VLOOKUP($B16,[2]Listas!$A$2:$B$5,2,FALSE)</f>
        <v>#N/A</v>
      </c>
      <c r="D16" s="184"/>
      <c r="E16" s="186" t="e">
        <f>VLOOKUP($D16,[2]Listas!$E$2:$F$11,2,FALSE)</f>
        <v>#N/A</v>
      </c>
      <c r="F16" s="184"/>
      <c r="G16" s="184"/>
      <c r="H16" s="184"/>
      <c r="I16" s="184"/>
      <c r="J16" s="184"/>
      <c r="K16" s="184"/>
      <c r="L16" s="184"/>
      <c r="M16" s="184"/>
      <c r="N16" s="184"/>
      <c r="O16" s="184"/>
      <c r="P16" s="184"/>
      <c r="Q16" s="184"/>
      <c r="R16" s="184"/>
      <c r="S16" s="184"/>
      <c r="T16" s="184"/>
      <c r="U16" s="184"/>
      <c r="V16" s="184"/>
      <c r="W16" s="187"/>
      <c r="X16" s="187"/>
      <c r="Y16" s="187"/>
      <c r="Z16" s="187"/>
      <c r="AA16" s="184"/>
      <c r="AB16" s="178"/>
      <c r="AC16" s="184"/>
      <c r="AD16" s="184"/>
      <c r="AE16" s="188"/>
      <c r="AF16" s="188"/>
      <c r="AG16" s="178"/>
      <c r="AH16" s="178"/>
      <c r="AI16" s="184"/>
      <c r="AJ16" s="184" t="e">
        <f>VLOOKUP($AI16,[2]Listas!$AB$1:$AC$10,2,FALSE)</f>
        <v>#N/A</v>
      </c>
      <c r="AK16" s="184"/>
      <c r="AL16" s="152"/>
      <c r="AM16" s="152"/>
      <c r="AN16" s="152"/>
      <c r="AO16" s="152"/>
      <c r="AP16" s="152"/>
      <c r="AQ16" s="152"/>
      <c r="AR16" s="152"/>
      <c r="AS16" s="152"/>
      <c r="AT16" s="152"/>
      <c r="AU16" s="152"/>
      <c r="AV16" s="152"/>
      <c r="AW16" s="152"/>
      <c r="AX16" s="152"/>
      <c r="AY16" s="152"/>
      <c r="AZ16" s="152"/>
      <c r="BA16" s="152"/>
      <c r="BB16" s="152"/>
      <c r="BC16" s="152"/>
    </row>
    <row r="17" spans="1:55" ht="15.75" customHeight="1">
      <c r="A17" s="152"/>
      <c r="B17" s="184"/>
      <c r="C17" s="186" t="e">
        <f>VLOOKUP($B17,[2]Listas!$A$2:$B$5,2,FALSE)</f>
        <v>#N/A</v>
      </c>
      <c r="D17" s="184"/>
      <c r="E17" s="186" t="e">
        <f>VLOOKUP($D17,[2]Listas!$E$2:$F$11,2,FALSE)</f>
        <v>#N/A</v>
      </c>
      <c r="F17" s="184"/>
      <c r="G17" s="184"/>
      <c r="H17" s="184"/>
      <c r="I17" s="184"/>
      <c r="J17" s="184"/>
      <c r="K17" s="184"/>
      <c r="L17" s="184"/>
      <c r="M17" s="184"/>
      <c r="N17" s="184"/>
      <c r="O17" s="184"/>
      <c r="P17" s="184"/>
      <c r="Q17" s="184"/>
      <c r="R17" s="184"/>
      <c r="S17" s="184"/>
      <c r="T17" s="184"/>
      <c r="U17" s="184"/>
      <c r="V17" s="184"/>
      <c r="W17" s="187"/>
      <c r="X17" s="187"/>
      <c r="Y17" s="187"/>
      <c r="Z17" s="187"/>
      <c r="AA17" s="184"/>
      <c r="AB17" s="178"/>
      <c r="AC17" s="184"/>
      <c r="AD17" s="184"/>
      <c r="AE17" s="188"/>
      <c r="AF17" s="188"/>
      <c r="AG17" s="178"/>
      <c r="AH17" s="178"/>
      <c r="AI17" s="184"/>
      <c r="AJ17" s="184" t="e">
        <f>VLOOKUP($AI17,[2]Listas!$AB$1:$AC$10,2,FALSE)</f>
        <v>#N/A</v>
      </c>
      <c r="AK17" s="184"/>
      <c r="AL17" s="152"/>
      <c r="AM17" s="152"/>
      <c r="AN17" s="152"/>
      <c r="AO17" s="152"/>
      <c r="AP17" s="152"/>
      <c r="AQ17" s="152"/>
      <c r="AR17" s="152"/>
      <c r="AS17" s="152"/>
      <c r="AT17" s="152"/>
      <c r="AU17" s="152"/>
      <c r="AV17" s="152"/>
      <c r="AW17" s="152"/>
      <c r="AX17" s="152"/>
      <c r="AY17" s="152"/>
      <c r="AZ17" s="152"/>
      <c r="BA17" s="152"/>
      <c r="BB17" s="152"/>
      <c r="BC17" s="152"/>
    </row>
    <row r="18" spans="1:55" ht="15.75" customHeight="1">
      <c r="A18" s="152"/>
      <c r="B18" s="184"/>
      <c r="C18" s="186" t="e">
        <f>VLOOKUP($B18,[2]Listas!$A$2:$B$5,2,FALSE)</f>
        <v>#N/A</v>
      </c>
      <c r="D18" s="184"/>
      <c r="E18" s="186" t="e">
        <f>VLOOKUP($D18,[2]Listas!$E$2:$F$11,2,FALSE)</f>
        <v>#N/A</v>
      </c>
      <c r="F18" s="184"/>
      <c r="G18" s="184"/>
      <c r="H18" s="184"/>
      <c r="I18" s="184"/>
      <c r="J18" s="184"/>
      <c r="K18" s="184"/>
      <c r="L18" s="184"/>
      <c r="M18" s="184"/>
      <c r="N18" s="184"/>
      <c r="O18" s="184"/>
      <c r="P18" s="184"/>
      <c r="Q18" s="184"/>
      <c r="R18" s="184"/>
      <c r="S18" s="184"/>
      <c r="T18" s="184"/>
      <c r="U18" s="184"/>
      <c r="V18" s="184"/>
      <c r="W18" s="187"/>
      <c r="X18" s="187"/>
      <c r="Y18" s="187"/>
      <c r="Z18" s="187"/>
      <c r="AA18" s="184"/>
      <c r="AB18" s="178"/>
      <c r="AC18" s="184"/>
      <c r="AD18" s="184"/>
      <c r="AE18" s="188"/>
      <c r="AF18" s="188"/>
      <c r="AG18" s="178"/>
      <c r="AH18" s="178"/>
      <c r="AI18" s="184"/>
      <c r="AJ18" s="184" t="e">
        <f>VLOOKUP($AI18,[2]Listas!$AB$1:$AC$10,2,FALSE)</f>
        <v>#N/A</v>
      </c>
      <c r="AK18" s="184"/>
      <c r="AL18" s="152"/>
      <c r="AM18" s="152"/>
      <c r="AN18" s="152"/>
      <c r="AO18" s="152"/>
      <c r="AP18" s="152"/>
      <c r="AQ18" s="152"/>
      <c r="AR18" s="152"/>
      <c r="AS18" s="152"/>
      <c r="AT18" s="152"/>
      <c r="AU18" s="152"/>
      <c r="AV18" s="152"/>
      <c r="AW18" s="152"/>
      <c r="AX18" s="152"/>
      <c r="AY18" s="152"/>
      <c r="AZ18" s="152"/>
      <c r="BA18" s="152"/>
      <c r="BB18" s="152"/>
      <c r="BC18" s="152"/>
    </row>
    <row r="19" spans="1:55" ht="15.75" customHeight="1">
      <c r="A19" s="152"/>
      <c r="B19" s="184"/>
      <c r="C19" s="186" t="e">
        <f>VLOOKUP($B19,[2]Listas!$A$2:$B$5,2,FALSE)</f>
        <v>#N/A</v>
      </c>
      <c r="D19" s="184"/>
      <c r="E19" s="186" t="e">
        <f>VLOOKUP($D19,[2]Listas!$E$2:$F$11,2,FALSE)</f>
        <v>#N/A</v>
      </c>
      <c r="F19" s="184"/>
      <c r="G19" s="184"/>
      <c r="H19" s="184"/>
      <c r="I19" s="184"/>
      <c r="J19" s="184"/>
      <c r="K19" s="184"/>
      <c r="L19" s="184"/>
      <c r="M19" s="184"/>
      <c r="N19" s="184"/>
      <c r="O19" s="184"/>
      <c r="P19" s="184"/>
      <c r="Q19" s="184"/>
      <c r="R19" s="184"/>
      <c r="S19" s="184"/>
      <c r="T19" s="184"/>
      <c r="U19" s="184"/>
      <c r="V19" s="184"/>
      <c r="W19" s="187"/>
      <c r="X19" s="187"/>
      <c r="Y19" s="187"/>
      <c r="Z19" s="187"/>
      <c r="AA19" s="184"/>
      <c r="AB19" s="178"/>
      <c r="AC19" s="184"/>
      <c r="AD19" s="184"/>
      <c r="AE19" s="188"/>
      <c r="AF19" s="188"/>
      <c r="AG19" s="178"/>
      <c r="AH19" s="178"/>
      <c r="AI19" s="184"/>
      <c r="AJ19" s="184" t="e">
        <f>VLOOKUP($AI19,[2]Listas!$AB$1:$AC$10,2,FALSE)</f>
        <v>#N/A</v>
      </c>
      <c r="AK19" s="184"/>
      <c r="AL19" s="152"/>
      <c r="AM19" s="152"/>
      <c r="AN19" s="152"/>
      <c r="AO19" s="152"/>
      <c r="AP19" s="152"/>
      <c r="AQ19" s="152"/>
      <c r="AR19" s="152"/>
      <c r="AS19" s="152"/>
      <c r="AT19" s="152"/>
      <c r="AU19" s="152"/>
      <c r="AV19" s="152"/>
      <c r="AW19" s="152"/>
      <c r="AX19" s="152"/>
      <c r="AY19" s="152"/>
      <c r="AZ19" s="152"/>
      <c r="BA19" s="152"/>
      <c r="BB19" s="152"/>
      <c r="BC19" s="152"/>
    </row>
    <row r="20" spans="1:55" ht="15.75" customHeight="1">
      <c r="A20" s="152"/>
      <c r="B20" s="184"/>
      <c r="C20" s="186" t="e">
        <f>VLOOKUP($B20,[2]Listas!$A$2:$B$5,2,FALSE)</f>
        <v>#N/A</v>
      </c>
      <c r="D20" s="184"/>
      <c r="E20" s="186" t="e">
        <f>VLOOKUP($D20,[2]Listas!$E$2:$F$11,2,FALSE)</f>
        <v>#N/A</v>
      </c>
      <c r="F20" s="184"/>
      <c r="G20" s="184"/>
      <c r="H20" s="184"/>
      <c r="I20" s="184"/>
      <c r="J20" s="184"/>
      <c r="K20" s="184"/>
      <c r="L20" s="184"/>
      <c r="M20" s="184"/>
      <c r="N20" s="184"/>
      <c r="O20" s="184"/>
      <c r="P20" s="184"/>
      <c r="Q20" s="184"/>
      <c r="R20" s="184"/>
      <c r="S20" s="184"/>
      <c r="T20" s="184"/>
      <c r="U20" s="184"/>
      <c r="V20" s="184"/>
      <c r="W20" s="187"/>
      <c r="X20" s="187"/>
      <c r="Y20" s="187"/>
      <c r="Z20" s="187"/>
      <c r="AA20" s="184"/>
      <c r="AB20" s="178"/>
      <c r="AC20" s="184"/>
      <c r="AD20" s="184"/>
      <c r="AE20" s="188"/>
      <c r="AF20" s="188"/>
      <c r="AG20" s="178"/>
      <c r="AH20" s="178"/>
      <c r="AI20" s="184"/>
      <c r="AJ20" s="184" t="e">
        <f>VLOOKUP($AI20,[2]Listas!$AB$1:$AC$10,2,FALSE)</f>
        <v>#N/A</v>
      </c>
      <c r="AK20" s="184"/>
      <c r="AL20" s="152"/>
      <c r="AM20" s="152"/>
      <c r="AN20" s="152"/>
      <c r="AO20" s="152"/>
      <c r="AP20" s="152"/>
      <c r="AQ20" s="152"/>
      <c r="AR20" s="152"/>
      <c r="AS20" s="152"/>
      <c r="AT20" s="152"/>
      <c r="AU20" s="152"/>
      <c r="AV20" s="152"/>
      <c r="AW20" s="152"/>
      <c r="AX20" s="152"/>
      <c r="AY20" s="152"/>
      <c r="AZ20" s="152"/>
      <c r="BA20" s="152"/>
      <c r="BB20" s="152"/>
      <c r="BC20" s="152"/>
    </row>
    <row r="21" spans="1:55" ht="15.75" customHeight="1">
      <c r="A21" s="152"/>
      <c r="B21" s="184"/>
      <c r="C21" s="186" t="e">
        <f>VLOOKUP($B21,[2]Listas!$A$2:$B$5,2,FALSE)</f>
        <v>#N/A</v>
      </c>
      <c r="D21" s="184"/>
      <c r="E21" s="186" t="e">
        <f>VLOOKUP($D21,[2]Listas!$E$2:$F$11,2,FALSE)</f>
        <v>#N/A</v>
      </c>
      <c r="F21" s="184"/>
      <c r="G21" s="184"/>
      <c r="H21" s="184"/>
      <c r="I21" s="184"/>
      <c r="J21" s="184"/>
      <c r="K21" s="184"/>
      <c r="L21" s="184"/>
      <c r="M21" s="184"/>
      <c r="N21" s="184"/>
      <c r="O21" s="184"/>
      <c r="P21" s="184"/>
      <c r="Q21" s="184"/>
      <c r="R21" s="184"/>
      <c r="S21" s="184"/>
      <c r="T21" s="184"/>
      <c r="U21" s="184"/>
      <c r="V21" s="184"/>
      <c r="W21" s="187"/>
      <c r="X21" s="187"/>
      <c r="Y21" s="187"/>
      <c r="Z21" s="187"/>
      <c r="AA21" s="184"/>
      <c r="AB21" s="178"/>
      <c r="AC21" s="184"/>
      <c r="AD21" s="184"/>
      <c r="AE21" s="188"/>
      <c r="AF21" s="188"/>
      <c r="AG21" s="178"/>
      <c r="AH21" s="178"/>
      <c r="AI21" s="184"/>
      <c r="AJ21" s="184" t="e">
        <f>VLOOKUP($AI21,[2]Listas!$AB$1:$AC$10,2,FALSE)</f>
        <v>#N/A</v>
      </c>
      <c r="AK21" s="184"/>
      <c r="AL21" s="152"/>
      <c r="AM21" s="152"/>
      <c r="AN21" s="152"/>
      <c r="AO21" s="152"/>
      <c r="AP21" s="152"/>
      <c r="AQ21" s="152"/>
      <c r="AR21" s="152"/>
      <c r="AS21" s="152"/>
      <c r="AT21" s="152"/>
      <c r="AU21" s="152"/>
      <c r="AV21" s="152"/>
      <c r="AW21" s="152"/>
      <c r="AX21" s="152"/>
      <c r="AY21" s="152"/>
      <c r="AZ21" s="152"/>
      <c r="BA21" s="152"/>
      <c r="BB21" s="152"/>
      <c r="BC21" s="152"/>
    </row>
    <row r="22" spans="1:55" ht="15.75" customHeight="1">
      <c r="A22" s="152"/>
      <c r="B22" s="184"/>
      <c r="C22" s="186" t="e">
        <f>VLOOKUP($B22,[2]Listas!$A$2:$B$5,2,FALSE)</f>
        <v>#N/A</v>
      </c>
      <c r="D22" s="184"/>
      <c r="E22" s="186" t="e">
        <f>VLOOKUP($D22,[2]Listas!$E$2:$F$11,2,FALSE)</f>
        <v>#N/A</v>
      </c>
      <c r="F22" s="184"/>
      <c r="G22" s="184"/>
      <c r="H22" s="184"/>
      <c r="I22" s="184"/>
      <c r="J22" s="184"/>
      <c r="K22" s="184"/>
      <c r="L22" s="184"/>
      <c r="M22" s="184"/>
      <c r="N22" s="184"/>
      <c r="O22" s="184"/>
      <c r="P22" s="184"/>
      <c r="Q22" s="184"/>
      <c r="R22" s="184"/>
      <c r="S22" s="184"/>
      <c r="T22" s="184"/>
      <c r="U22" s="184"/>
      <c r="V22" s="184"/>
      <c r="W22" s="187"/>
      <c r="X22" s="187"/>
      <c r="Y22" s="187"/>
      <c r="Z22" s="187"/>
      <c r="AA22" s="184"/>
      <c r="AB22" s="178"/>
      <c r="AC22" s="184"/>
      <c r="AD22" s="184"/>
      <c r="AE22" s="188"/>
      <c r="AF22" s="188"/>
      <c r="AG22" s="178"/>
      <c r="AH22" s="178"/>
      <c r="AI22" s="184"/>
      <c r="AJ22" s="184" t="e">
        <f>VLOOKUP($AI22,[2]Listas!$AB$1:$AC$10,2,FALSE)</f>
        <v>#N/A</v>
      </c>
      <c r="AK22" s="184"/>
      <c r="AL22" s="152"/>
      <c r="AM22" s="152"/>
      <c r="AN22" s="152"/>
      <c r="AO22" s="152"/>
      <c r="AP22" s="152"/>
      <c r="AQ22" s="152"/>
      <c r="AR22" s="152"/>
      <c r="AS22" s="152"/>
      <c r="AT22" s="152"/>
      <c r="AU22" s="152"/>
      <c r="AV22" s="152"/>
      <c r="AW22" s="152"/>
      <c r="AX22" s="152"/>
      <c r="AY22" s="152"/>
      <c r="AZ22" s="152"/>
      <c r="BA22" s="152"/>
      <c r="BB22" s="152"/>
      <c r="BC22" s="152"/>
    </row>
    <row r="23" spans="1:55" ht="15.75" customHeight="1">
      <c r="A23" s="152"/>
      <c r="B23" s="184"/>
      <c r="C23" s="186" t="e">
        <f>VLOOKUP($B23,[2]Listas!$A$2:$B$5,2,FALSE)</f>
        <v>#N/A</v>
      </c>
      <c r="D23" s="184"/>
      <c r="E23" s="186" t="e">
        <f>VLOOKUP($D23,[2]Listas!$E$2:$F$11,2,FALSE)</f>
        <v>#N/A</v>
      </c>
      <c r="F23" s="184"/>
      <c r="G23" s="184"/>
      <c r="H23" s="184"/>
      <c r="I23" s="184"/>
      <c r="J23" s="184"/>
      <c r="K23" s="184"/>
      <c r="L23" s="184"/>
      <c r="M23" s="184"/>
      <c r="N23" s="184"/>
      <c r="O23" s="184"/>
      <c r="P23" s="184"/>
      <c r="Q23" s="184"/>
      <c r="R23" s="184"/>
      <c r="S23" s="184"/>
      <c r="T23" s="184"/>
      <c r="U23" s="184"/>
      <c r="V23" s="184"/>
      <c r="W23" s="187"/>
      <c r="X23" s="187"/>
      <c r="Y23" s="187"/>
      <c r="Z23" s="187"/>
      <c r="AA23" s="184"/>
      <c r="AB23" s="178"/>
      <c r="AC23" s="184"/>
      <c r="AD23" s="184"/>
      <c r="AE23" s="188"/>
      <c r="AF23" s="188"/>
      <c r="AG23" s="178"/>
      <c r="AH23" s="178"/>
      <c r="AI23" s="184"/>
      <c r="AJ23" s="184" t="e">
        <f>VLOOKUP($AI23,[2]Listas!$AB$1:$AC$10,2,FALSE)</f>
        <v>#N/A</v>
      </c>
      <c r="AK23" s="184"/>
      <c r="AL23" s="152"/>
      <c r="AM23" s="152"/>
      <c r="AN23" s="152"/>
      <c r="AO23" s="152"/>
      <c r="AP23" s="152"/>
      <c r="AQ23" s="152"/>
      <c r="AR23" s="152"/>
      <c r="AS23" s="152"/>
      <c r="AT23" s="152"/>
      <c r="AU23" s="152"/>
      <c r="AV23" s="152"/>
      <c r="AW23" s="152"/>
      <c r="AX23" s="152"/>
      <c r="AY23" s="152"/>
      <c r="AZ23" s="152"/>
      <c r="BA23" s="152"/>
      <c r="BB23" s="152"/>
      <c r="BC23" s="152"/>
    </row>
    <row r="24" spans="1:55" ht="15.75" customHeight="1">
      <c r="A24" s="152"/>
      <c r="B24" s="184"/>
      <c r="C24" s="186" t="e">
        <f>VLOOKUP($B24,[2]Listas!$A$2:$B$5,2,FALSE)</f>
        <v>#N/A</v>
      </c>
      <c r="D24" s="184"/>
      <c r="E24" s="186" t="e">
        <f>VLOOKUP($D24,[2]Listas!$E$2:$F$11,2,FALSE)</f>
        <v>#N/A</v>
      </c>
      <c r="F24" s="184"/>
      <c r="G24" s="184"/>
      <c r="H24" s="184"/>
      <c r="I24" s="184"/>
      <c r="J24" s="184"/>
      <c r="K24" s="184"/>
      <c r="L24" s="184"/>
      <c r="M24" s="184"/>
      <c r="N24" s="184"/>
      <c r="O24" s="184"/>
      <c r="P24" s="184"/>
      <c r="Q24" s="184"/>
      <c r="R24" s="184"/>
      <c r="S24" s="184"/>
      <c r="T24" s="184"/>
      <c r="U24" s="184"/>
      <c r="V24" s="184"/>
      <c r="W24" s="187"/>
      <c r="X24" s="187"/>
      <c r="Y24" s="187"/>
      <c r="Z24" s="187"/>
      <c r="AA24" s="184"/>
      <c r="AB24" s="184"/>
      <c r="AC24" s="184"/>
      <c r="AD24" s="184"/>
      <c r="AE24" s="188"/>
      <c r="AF24" s="188"/>
      <c r="AG24" s="178"/>
      <c r="AH24" s="189"/>
      <c r="AI24" s="184"/>
      <c r="AJ24" s="184" t="e">
        <f>VLOOKUP($AI24,[2]Listas!$AB$1:$AC$10,2,FALSE)</f>
        <v>#N/A</v>
      </c>
      <c r="AK24" s="184"/>
      <c r="AL24" s="152"/>
      <c r="AM24" s="152"/>
      <c r="AN24" s="152"/>
      <c r="AO24" s="152"/>
      <c r="AP24" s="152"/>
      <c r="AQ24" s="152"/>
      <c r="AR24" s="152"/>
      <c r="AS24" s="152"/>
      <c r="AT24" s="152"/>
      <c r="AU24" s="152"/>
      <c r="AV24" s="152"/>
      <c r="AW24" s="152"/>
      <c r="AX24" s="152"/>
      <c r="AY24" s="152"/>
      <c r="AZ24" s="152"/>
      <c r="BA24" s="152"/>
      <c r="BB24" s="152"/>
      <c r="BC24" s="152"/>
    </row>
    <row r="25" spans="1:55" ht="15.75" customHeight="1">
      <c r="A25" s="152"/>
      <c r="B25" s="184"/>
      <c r="C25" s="186" t="e">
        <f>VLOOKUP($B25,[2]Listas!$A$2:$B$5,2,FALSE)</f>
        <v>#N/A</v>
      </c>
      <c r="D25" s="184"/>
      <c r="E25" s="186" t="e">
        <f>VLOOKUP($D25,[2]Listas!$E$2:$F$11,2,FALSE)</f>
        <v>#N/A</v>
      </c>
      <c r="F25" s="184"/>
      <c r="G25" s="184"/>
      <c r="H25" s="184"/>
      <c r="I25" s="184"/>
      <c r="J25" s="184"/>
      <c r="K25" s="184"/>
      <c r="L25" s="184"/>
      <c r="M25" s="184"/>
      <c r="N25" s="184"/>
      <c r="O25" s="184"/>
      <c r="P25" s="184"/>
      <c r="Q25" s="184"/>
      <c r="R25" s="184"/>
      <c r="S25" s="184"/>
      <c r="T25" s="184"/>
      <c r="U25" s="184"/>
      <c r="V25" s="184"/>
      <c r="W25" s="187"/>
      <c r="X25" s="187"/>
      <c r="Y25" s="187"/>
      <c r="Z25" s="187"/>
      <c r="AA25" s="184"/>
      <c r="AB25" s="184"/>
      <c r="AC25" s="184"/>
      <c r="AD25" s="184"/>
      <c r="AE25" s="188"/>
      <c r="AF25" s="188"/>
      <c r="AG25" s="178"/>
      <c r="AH25" s="178"/>
      <c r="AI25" s="184"/>
      <c r="AJ25" s="184" t="e">
        <f>VLOOKUP($AI25,[2]Listas!$AB$1:$AC$10,2,FALSE)</f>
        <v>#N/A</v>
      </c>
      <c r="AK25" s="184"/>
      <c r="AL25" s="152"/>
      <c r="AM25" s="152"/>
      <c r="AN25" s="152"/>
      <c r="AO25" s="152"/>
      <c r="AP25" s="152"/>
      <c r="AQ25" s="152"/>
      <c r="AR25" s="152"/>
      <c r="AS25" s="152"/>
      <c r="AT25" s="152"/>
      <c r="AU25" s="152"/>
      <c r="AV25" s="152"/>
      <c r="AW25" s="152"/>
      <c r="AX25" s="152"/>
      <c r="AY25" s="152"/>
      <c r="AZ25" s="152"/>
      <c r="BA25" s="152"/>
      <c r="BB25" s="152"/>
      <c r="BC25" s="152"/>
    </row>
    <row r="26" spans="1:55" ht="15.75" customHeight="1">
      <c r="A26" s="152"/>
      <c r="B26" s="184"/>
      <c r="C26" s="186" t="e">
        <f>VLOOKUP($B26,[2]Listas!$A$2:$B$5,2,FALSE)</f>
        <v>#N/A</v>
      </c>
      <c r="D26" s="184"/>
      <c r="E26" s="186" t="e">
        <f>VLOOKUP($D26,[2]Listas!$E$2:$F$11,2,FALSE)</f>
        <v>#N/A</v>
      </c>
      <c r="F26" s="184"/>
      <c r="G26" s="184"/>
      <c r="H26" s="184"/>
      <c r="I26" s="184"/>
      <c r="J26" s="184"/>
      <c r="K26" s="184"/>
      <c r="L26" s="184"/>
      <c r="M26" s="184"/>
      <c r="N26" s="184"/>
      <c r="O26" s="184"/>
      <c r="P26" s="184"/>
      <c r="Q26" s="184"/>
      <c r="R26" s="184"/>
      <c r="S26" s="184"/>
      <c r="T26" s="184"/>
      <c r="U26" s="184"/>
      <c r="V26" s="184"/>
      <c r="W26" s="187"/>
      <c r="X26" s="187"/>
      <c r="Y26" s="187"/>
      <c r="Z26" s="187"/>
      <c r="AA26" s="184"/>
      <c r="AB26" s="184"/>
      <c r="AC26" s="184"/>
      <c r="AD26" s="184"/>
      <c r="AE26" s="188"/>
      <c r="AF26" s="188"/>
      <c r="AG26" s="178"/>
      <c r="AH26" s="178"/>
      <c r="AI26" s="184"/>
      <c r="AJ26" s="184" t="e">
        <f>VLOOKUP($AI26,[2]Listas!$AB$1:$AC$10,2,FALSE)</f>
        <v>#N/A</v>
      </c>
      <c r="AK26" s="184"/>
      <c r="AL26" s="152"/>
      <c r="AM26" s="152"/>
      <c r="AN26" s="152"/>
      <c r="AO26" s="152"/>
      <c r="AP26" s="152"/>
      <c r="AQ26" s="152"/>
      <c r="AR26" s="152"/>
      <c r="AS26" s="152"/>
      <c r="AT26" s="152"/>
      <c r="AU26" s="152"/>
      <c r="AV26" s="152"/>
      <c r="AW26" s="152"/>
      <c r="AX26" s="152"/>
      <c r="AY26" s="152"/>
      <c r="AZ26" s="152"/>
      <c r="BA26" s="152"/>
      <c r="BB26" s="152"/>
      <c r="BC26" s="152"/>
    </row>
    <row r="27" spans="1:55" ht="15.75" customHeight="1">
      <c r="A27" s="152"/>
      <c r="B27" s="184"/>
      <c r="C27" s="186" t="e">
        <f>VLOOKUP($B27,[2]Listas!$A$2:$B$5,2,FALSE)</f>
        <v>#N/A</v>
      </c>
      <c r="D27" s="184"/>
      <c r="E27" s="186" t="e">
        <f>VLOOKUP($D27,[2]Listas!$E$2:$F$11,2,FALSE)</f>
        <v>#N/A</v>
      </c>
      <c r="F27" s="184"/>
      <c r="G27" s="184"/>
      <c r="H27" s="184"/>
      <c r="I27" s="184"/>
      <c r="J27" s="184"/>
      <c r="K27" s="184"/>
      <c r="L27" s="184"/>
      <c r="M27" s="184"/>
      <c r="N27" s="184"/>
      <c r="O27" s="184"/>
      <c r="P27" s="184"/>
      <c r="Q27" s="184"/>
      <c r="R27" s="184"/>
      <c r="S27" s="184"/>
      <c r="T27" s="184"/>
      <c r="U27" s="184"/>
      <c r="V27" s="184"/>
      <c r="W27" s="187"/>
      <c r="X27" s="187"/>
      <c r="Y27" s="187"/>
      <c r="Z27" s="187"/>
      <c r="AA27" s="184"/>
      <c r="AB27" s="184"/>
      <c r="AC27" s="184"/>
      <c r="AD27" s="184"/>
      <c r="AE27" s="188"/>
      <c r="AF27" s="188"/>
      <c r="AG27" s="178"/>
      <c r="AH27" s="178"/>
      <c r="AI27" s="184"/>
      <c r="AJ27" s="184" t="e">
        <f>VLOOKUP($AI27,[2]Listas!$AB$1:$AC$10,2,FALSE)</f>
        <v>#N/A</v>
      </c>
      <c r="AK27" s="184"/>
      <c r="AL27" s="152"/>
      <c r="AM27" s="152"/>
      <c r="AN27" s="152"/>
      <c r="AO27" s="152"/>
      <c r="AP27" s="152"/>
      <c r="AQ27" s="152"/>
      <c r="AR27" s="152"/>
      <c r="AS27" s="152"/>
      <c r="AT27" s="152"/>
      <c r="AU27" s="152"/>
      <c r="AV27" s="152"/>
      <c r="AW27" s="152"/>
      <c r="AX27" s="152"/>
      <c r="AY27" s="152"/>
      <c r="AZ27" s="152"/>
      <c r="BA27" s="152"/>
      <c r="BB27" s="152"/>
      <c r="BC27" s="152"/>
    </row>
    <row r="28" spans="1:55" ht="15.75" customHeight="1">
      <c r="A28" s="152"/>
      <c r="B28" s="184"/>
      <c r="C28" s="186" t="e">
        <f>VLOOKUP($B28,[2]Listas!$A$2:$B$5,2,FALSE)</f>
        <v>#N/A</v>
      </c>
      <c r="D28" s="184"/>
      <c r="E28" s="186" t="e">
        <f>VLOOKUP($D28,[2]Listas!$E$2:$F$11,2,FALSE)</f>
        <v>#N/A</v>
      </c>
      <c r="F28" s="184"/>
      <c r="G28" s="184"/>
      <c r="H28" s="184"/>
      <c r="I28" s="184"/>
      <c r="J28" s="184"/>
      <c r="K28" s="184"/>
      <c r="L28" s="184"/>
      <c r="M28" s="184"/>
      <c r="N28" s="184"/>
      <c r="O28" s="184"/>
      <c r="P28" s="184"/>
      <c r="Q28" s="184"/>
      <c r="R28" s="184"/>
      <c r="S28" s="184"/>
      <c r="T28" s="184"/>
      <c r="U28" s="184"/>
      <c r="V28" s="184"/>
      <c r="W28" s="187"/>
      <c r="X28" s="187"/>
      <c r="Y28" s="187"/>
      <c r="Z28" s="187"/>
      <c r="AA28" s="184"/>
      <c r="AB28" s="184"/>
      <c r="AC28" s="184"/>
      <c r="AD28" s="184"/>
      <c r="AE28" s="190"/>
      <c r="AF28" s="190"/>
      <c r="AG28" s="178"/>
      <c r="AH28" s="178"/>
      <c r="AI28" s="184"/>
      <c r="AJ28" s="184" t="e">
        <f>VLOOKUP($AI28,[2]Listas!$AB$1:$AC$10,2,FALSE)</f>
        <v>#N/A</v>
      </c>
      <c r="AK28" s="184"/>
      <c r="AL28" s="152"/>
      <c r="AM28" s="152"/>
      <c r="AN28" s="152"/>
      <c r="AO28" s="152"/>
      <c r="AP28" s="152"/>
      <c r="AQ28" s="152"/>
      <c r="AR28" s="152"/>
      <c r="AS28" s="152"/>
      <c r="AT28" s="152"/>
      <c r="AU28" s="152"/>
      <c r="AV28" s="152"/>
      <c r="AW28" s="152"/>
      <c r="AX28" s="152"/>
      <c r="AY28" s="152"/>
      <c r="AZ28" s="152"/>
      <c r="BA28" s="152"/>
      <c r="BB28" s="152"/>
      <c r="BC28" s="152"/>
    </row>
    <row r="29" spans="1:55" ht="15.75" customHeight="1">
      <c r="A29" s="152"/>
      <c r="B29" s="184"/>
      <c r="C29" s="186" t="e">
        <f>VLOOKUP($B29,[2]Listas!$A$2:$B$5,2,FALSE)</f>
        <v>#N/A</v>
      </c>
      <c r="D29" s="184"/>
      <c r="E29" s="186" t="e">
        <f>VLOOKUP($D29,[2]Listas!$E$2:$F$11,2,FALSE)</f>
        <v>#N/A</v>
      </c>
      <c r="F29" s="184"/>
      <c r="G29" s="184"/>
      <c r="H29" s="184"/>
      <c r="I29" s="184"/>
      <c r="J29" s="184"/>
      <c r="K29" s="184"/>
      <c r="L29" s="184"/>
      <c r="M29" s="184"/>
      <c r="N29" s="184"/>
      <c r="O29" s="184"/>
      <c r="P29" s="184"/>
      <c r="Q29" s="184"/>
      <c r="R29" s="184"/>
      <c r="S29" s="184"/>
      <c r="T29" s="184"/>
      <c r="U29" s="184"/>
      <c r="V29" s="184"/>
      <c r="W29" s="187"/>
      <c r="X29" s="187"/>
      <c r="Y29" s="187"/>
      <c r="Z29" s="187"/>
      <c r="AA29" s="184"/>
      <c r="AB29" s="184"/>
      <c r="AC29" s="184"/>
      <c r="AD29" s="184"/>
      <c r="AE29" s="190"/>
      <c r="AF29" s="190"/>
      <c r="AG29" s="178"/>
      <c r="AH29" s="178"/>
      <c r="AI29" s="184"/>
      <c r="AJ29" s="184" t="e">
        <f>VLOOKUP($AI29,[2]Listas!$AB$1:$AC$10,2,FALSE)</f>
        <v>#N/A</v>
      </c>
      <c r="AK29" s="184"/>
      <c r="AL29" s="152"/>
      <c r="AM29" s="152"/>
      <c r="AN29" s="152"/>
      <c r="AO29" s="152"/>
      <c r="AP29" s="152"/>
      <c r="AQ29" s="152"/>
      <c r="AR29" s="152"/>
      <c r="AS29" s="152"/>
      <c r="AT29" s="152"/>
      <c r="AU29" s="152"/>
      <c r="AV29" s="152"/>
      <c r="AW29" s="152"/>
      <c r="AX29" s="152"/>
      <c r="AY29" s="152"/>
      <c r="AZ29" s="152"/>
      <c r="BA29" s="152"/>
      <c r="BB29" s="152"/>
      <c r="BC29" s="152"/>
    </row>
    <row r="30" spans="1:55" ht="15.75" customHeight="1">
      <c r="A30" s="152"/>
      <c r="B30" s="184"/>
      <c r="C30" s="186" t="e">
        <f>VLOOKUP($B30,[2]Listas!$A$2:$B$5,2,FALSE)</f>
        <v>#N/A</v>
      </c>
      <c r="D30" s="184"/>
      <c r="E30" s="186" t="e">
        <f>VLOOKUP($D30,[2]Listas!$E$2:$F$11,2,FALSE)</f>
        <v>#N/A</v>
      </c>
      <c r="F30" s="184"/>
      <c r="G30" s="184"/>
      <c r="H30" s="184"/>
      <c r="I30" s="184"/>
      <c r="J30" s="184"/>
      <c r="K30" s="184"/>
      <c r="L30" s="184"/>
      <c r="M30" s="184"/>
      <c r="N30" s="184"/>
      <c r="O30" s="184"/>
      <c r="P30" s="184"/>
      <c r="Q30" s="184"/>
      <c r="R30" s="184"/>
      <c r="S30" s="184"/>
      <c r="T30" s="184"/>
      <c r="U30" s="184"/>
      <c r="V30" s="184"/>
      <c r="W30" s="187"/>
      <c r="X30" s="187"/>
      <c r="Y30" s="187"/>
      <c r="Z30" s="187"/>
      <c r="AA30" s="184"/>
      <c r="AB30" s="184"/>
      <c r="AC30" s="184"/>
      <c r="AD30" s="184"/>
      <c r="AE30" s="190"/>
      <c r="AF30" s="190"/>
      <c r="AG30" s="178"/>
      <c r="AH30" s="178"/>
      <c r="AI30" s="184"/>
      <c r="AJ30" s="184" t="e">
        <f>VLOOKUP($AI30,[2]Listas!$AB$1:$AC$10,2,FALSE)</f>
        <v>#N/A</v>
      </c>
      <c r="AK30" s="184"/>
      <c r="AL30" s="152"/>
      <c r="AM30" s="152"/>
      <c r="AN30" s="152"/>
      <c r="AO30" s="152"/>
      <c r="AP30" s="152"/>
      <c r="AQ30" s="152"/>
      <c r="AR30" s="152"/>
      <c r="AS30" s="152"/>
      <c r="AT30" s="152"/>
      <c r="AU30" s="152"/>
      <c r="AV30" s="152"/>
      <c r="AW30" s="152"/>
      <c r="AX30" s="152"/>
      <c r="AY30" s="152"/>
      <c r="AZ30" s="152"/>
      <c r="BA30" s="152"/>
      <c r="BB30" s="152"/>
      <c r="BC30" s="152"/>
    </row>
    <row r="31" spans="1:55" ht="15.75" customHeight="1">
      <c r="A31" s="152"/>
      <c r="B31" s="184"/>
      <c r="C31" s="186" t="e">
        <f>VLOOKUP($B31,[2]Listas!$A$2:$B$5,2,FALSE)</f>
        <v>#N/A</v>
      </c>
      <c r="D31" s="184"/>
      <c r="E31" s="186" t="e">
        <f>VLOOKUP($D31,[2]Listas!$E$2:$F$11,2,FALSE)</f>
        <v>#N/A</v>
      </c>
      <c r="F31" s="184"/>
      <c r="G31" s="184"/>
      <c r="H31" s="184"/>
      <c r="I31" s="184"/>
      <c r="J31" s="184"/>
      <c r="K31" s="184"/>
      <c r="L31" s="184"/>
      <c r="M31" s="184"/>
      <c r="N31" s="184"/>
      <c r="O31" s="184"/>
      <c r="P31" s="184"/>
      <c r="Q31" s="184"/>
      <c r="R31" s="184"/>
      <c r="S31" s="184"/>
      <c r="T31" s="184"/>
      <c r="U31" s="184"/>
      <c r="V31" s="184"/>
      <c r="W31" s="187"/>
      <c r="X31" s="187"/>
      <c r="Y31" s="187"/>
      <c r="Z31" s="187"/>
      <c r="AA31" s="184"/>
      <c r="AB31" s="184"/>
      <c r="AC31" s="184"/>
      <c r="AD31" s="184"/>
      <c r="AE31" s="190"/>
      <c r="AF31" s="190"/>
      <c r="AG31" s="178"/>
      <c r="AH31" s="178"/>
      <c r="AI31" s="184"/>
      <c r="AJ31" s="184" t="e">
        <f>VLOOKUP($AI31,[2]Listas!$AB$1:$AC$10,2,FALSE)</f>
        <v>#N/A</v>
      </c>
      <c r="AK31" s="184"/>
      <c r="AL31" s="152"/>
      <c r="AM31" s="152"/>
      <c r="AN31" s="152"/>
      <c r="AO31" s="152"/>
      <c r="AP31" s="152"/>
      <c r="AQ31" s="152"/>
      <c r="AR31" s="152"/>
      <c r="AS31" s="152"/>
      <c r="AT31" s="152"/>
      <c r="AU31" s="152"/>
      <c r="AV31" s="152"/>
      <c r="AW31" s="152"/>
      <c r="AX31" s="152"/>
      <c r="AY31" s="152"/>
      <c r="AZ31" s="152"/>
      <c r="BA31" s="152"/>
      <c r="BB31" s="152"/>
      <c r="BC31" s="152"/>
    </row>
    <row r="32" spans="1:55" ht="15.75" customHeight="1">
      <c r="A32" s="152"/>
      <c r="B32" s="184"/>
      <c r="C32" s="186" t="e">
        <f>VLOOKUP($B32,[2]Listas!$A$2:$B$5,2,FALSE)</f>
        <v>#N/A</v>
      </c>
      <c r="D32" s="184"/>
      <c r="E32" s="186" t="e">
        <f>VLOOKUP($D32,[2]Listas!$E$2:$F$11,2,FALSE)</f>
        <v>#N/A</v>
      </c>
      <c r="F32" s="184"/>
      <c r="G32" s="184"/>
      <c r="H32" s="184"/>
      <c r="I32" s="184"/>
      <c r="J32" s="184"/>
      <c r="K32" s="184"/>
      <c r="L32" s="184"/>
      <c r="M32" s="184"/>
      <c r="N32" s="184"/>
      <c r="O32" s="184"/>
      <c r="P32" s="184"/>
      <c r="Q32" s="184"/>
      <c r="R32" s="184"/>
      <c r="S32" s="184"/>
      <c r="T32" s="184"/>
      <c r="U32" s="184"/>
      <c r="V32" s="184"/>
      <c r="W32" s="187"/>
      <c r="X32" s="187"/>
      <c r="Y32" s="187"/>
      <c r="Z32" s="187"/>
      <c r="AA32" s="184"/>
      <c r="AB32" s="184"/>
      <c r="AC32" s="184"/>
      <c r="AD32" s="184"/>
      <c r="AE32" s="190"/>
      <c r="AF32" s="190"/>
      <c r="AG32" s="178"/>
      <c r="AH32" s="178"/>
      <c r="AI32" s="184"/>
      <c r="AJ32" s="184" t="e">
        <f>VLOOKUP($AI32,[2]Listas!$AB$1:$AC$10,2,FALSE)</f>
        <v>#N/A</v>
      </c>
      <c r="AK32" s="184"/>
      <c r="AL32" s="152"/>
      <c r="AM32" s="152"/>
      <c r="AN32" s="152"/>
      <c r="AO32" s="152"/>
      <c r="AP32" s="152"/>
      <c r="AQ32" s="152"/>
      <c r="AR32" s="152"/>
      <c r="AS32" s="152"/>
      <c r="AT32" s="152"/>
      <c r="AU32" s="152"/>
      <c r="AV32" s="152"/>
      <c r="AW32" s="152"/>
      <c r="AX32" s="152"/>
      <c r="AY32" s="152"/>
      <c r="AZ32" s="152"/>
      <c r="BA32" s="152"/>
      <c r="BB32" s="152"/>
      <c r="BC32" s="152"/>
    </row>
    <row r="33" spans="1:55" ht="15.75" customHeight="1">
      <c r="A33" s="152"/>
      <c r="B33" s="184"/>
      <c r="C33" s="186" t="e">
        <f>VLOOKUP($B33,[2]Listas!$A$2:$B$5,2,FALSE)</f>
        <v>#N/A</v>
      </c>
      <c r="D33" s="184"/>
      <c r="E33" s="186" t="e">
        <f>VLOOKUP($D33,[2]Listas!$E$2:$F$11,2,FALSE)</f>
        <v>#N/A</v>
      </c>
      <c r="F33" s="184"/>
      <c r="G33" s="184"/>
      <c r="H33" s="184"/>
      <c r="I33" s="184"/>
      <c r="J33" s="184"/>
      <c r="K33" s="184"/>
      <c r="L33" s="184"/>
      <c r="M33" s="184"/>
      <c r="N33" s="184"/>
      <c r="O33" s="184"/>
      <c r="P33" s="184"/>
      <c r="Q33" s="184"/>
      <c r="R33" s="184"/>
      <c r="S33" s="184"/>
      <c r="T33" s="184"/>
      <c r="U33" s="184"/>
      <c r="V33" s="184"/>
      <c r="W33" s="187"/>
      <c r="X33" s="187"/>
      <c r="Y33" s="187"/>
      <c r="Z33" s="187"/>
      <c r="AA33" s="184"/>
      <c r="AB33" s="184"/>
      <c r="AC33" s="184"/>
      <c r="AD33" s="184"/>
      <c r="AE33" s="190"/>
      <c r="AF33" s="190"/>
      <c r="AG33" s="178"/>
      <c r="AH33" s="178"/>
      <c r="AI33" s="184"/>
      <c r="AJ33" s="184" t="e">
        <f>VLOOKUP($AI33,[2]Listas!$AB$1:$AC$10,2,FALSE)</f>
        <v>#N/A</v>
      </c>
      <c r="AK33" s="184"/>
      <c r="AL33" s="152"/>
      <c r="AM33" s="152"/>
      <c r="AN33" s="152"/>
      <c r="AO33" s="152"/>
      <c r="AP33" s="152"/>
      <c r="AQ33" s="152"/>
      <c r="AR33" s="152"/>
      <c r="AS33" s="152"/>
      <c r="AT33" s="152"/>
      <c r="AU33" s="152"/>
      <c r="AV33" s="152"/>
      <c r="AW33" s="152"/>
      <c r="AX33" s="152"/>
      <c r="AY33" s="152"/>
      <c r="AZ33" s="152"/>
      <c r="BA33" s="152"/>
      <c r="BB33" s="152"/>
      <c r="BC33" s="152"/>
    </row>
    <row r="34" spans="1:55" ht="15.75" customHeight="1">
      <c r="A34" s="152"/>
      <c r="B34" s="184"/>
      <c r="C34" s="186" t="e">
        <f>VLOOKUP($B34,[2]Listas!$A$2:$B$5,2,FALSE)</f>
        <v>#N/A</v>
      </c>
      <c r="D34" s="184"/>
      <c r="E34" s="186" t="e">
        <f>VLOOKUP($D34,[2]Listas!$E$2:$F$11,2,FALSE)</f>
        <v>#N/A</v>
      </c>
      <c r="F34" s="184"/>
      <c r="G34" s="184"/>
      <c r="H34" s="184"/>
      <c r="I34" s="184"/>
      <c r="J34" s="184"/>
      <c r="K34" s="184"/>
      <c r="L34" s="184"/>
      <c r="M34" s="184"/>
      <c r="N34" s="184"/>
      <c r="O34" s="184"/>
      <c r="P34" s="184"/>
      <c r="Q34" s="184"/>
      <c r="R34" s="184"/>
      <c r="S34" s="184"/>
      <c r="T34" s="184"/>
      <c r="U34" s="184"/>
      <c r="V34" s="184"/>
      <c r="W34" s="187"/>
      <c r="X34" s="187"/>
      <c r="Y34" s="187"/>
      <c r="Z34" s="187"/>
      <c r="AA34" s="184"/>
      <c r="AB34" s="184"/>
      <c r="AC34" s="184"/>
      <c r="AD34" s="184"/>
      <c r="AE34" s="190"/>
      <c r="AF34" s="190"/>
      <c r="AG34" s="178"/>
      <c r="AH34" s="178"/>
      <c r="AI34" s="184"/>
      <c r="AJ34" s="184" t="e">
        <f>VLOOKUP($AI34,[2]Listas!$AB$1:$AC$10,2,FALSE)</f>
        <v>#N/A</v>
      </c>
      <c r="AK34" s="184"/>
      <c r="AL34" s="152"/>
      <c r="AM34" s="152"/>
      <c r="AN34" s="152"/>
      <c r="AO34" s="152"/>
      <c r="AP34" s="152"/>
      <c r="AQ34" s="152"/>
      <c r="AR34" s="152"/>
      <c r="AS34" s="152"/>
      <c r="AT34" s="152"/>
      <c r="AU34" s="152"/>
      <c r="AV34" s="152"/>
      <c r="AW34" s="152"/>
      <c r="AX34" s="152"/>
      <c r="AY34" s="152"/>
      <c r="AZ34" s="152"/>
      <c r="BA34" s="152"/>
      <c r="BB34" s="152"/>
      <c r="BC34" s="152"/>
    </row>
    <row r="35" spans="1:55" ht="15.75" customHeight="1">
      <c r="A35" s="152"/>
      <c r="B35" s="184"/>
      <c r="C35" s="186" t="e">
        <f>VLOOKUP($B35,[2]Listas!$A$2:$B$5,2,FALSE)</f>
        <v>#N/A</v>
      </c>
      <c r="D35" s="184"/>
      <c r="E35" s="186" t="e">
        <f>VLOOKUP($D35,[2]Listas!$E$2:$F$11,2,FALSE)</f>
        <v>#N/A</v>
      </c>
      <c r="F35" s="184"/>
      <c r="G35" s="184"/>
      <c r="H35" s="184"/>
      <c r="I35" s="184"/>
      <c r="J35" s="184"/>
      <c r="K35" s="184"/>
      <c r="L35" s="184"/>
      <c r="M35" s="184"/>
      <c r="N35" s="184"/>
      <c r="O35" s="184"/>
      <c r="P35" s="184"/>
      <c r="Q35" s="184"/>
      <c r="R35" s="184"/>
      <c r="S35" s="184"/>
      <c r="T35" s="184"/>
      <c r="U35" s="184"/>
      <c r="V35" s="184"/>
      <c r="W35" s="187"/>
      <c r="X35" s="187"/>
      <c r="Y35" s="187"/>
      <c r="Z35" s="187"/>
      <c r="AA35" s="184"/>
      <c r="AB35" s="184"/>
      <c r="AC35" s="184"/>
      <c r="AD35" s="184"/>
      <c r="AE35" s="190"/>
      <c r="AF35" s="190"/>
      <c r="AG35" s="178"/>
      <c r="AH35" s="178"/>
      <c r="AI35" s="184"/>
      <c r="AJ35" s="184" t="e">
        <f>VLOOKUP($AI35,[2]Listas!$AB$1:$AC$10,2,FALSE)</f>
        <v>#N/A</v>
      </c>
      <c r="AK35" s="184"/>
      <c r="AL35" s="152"/>
      <c r="AM35" s="152"/>
      <c r="AN35" s="152"/>
      <c r="AO35" s="152"/>
      <c r="AP35" s="152"/>
      <c r="AQ35" s="152"/>
      <c r="AR35" s="152"/>
      <c r="AS35" s="152"/>
      <c r="AT35" s="152"/>
      <c r="AU35" s="152"/>
      <c r="AV35" s="152"/>
      <c r="AW35" s="152"/>
      <c r="AX35" s="152"/>
      <c r="AY35" s="152"/>
      <c r="AZ35" s="152"/>
      <c r="BA35" s="152"/>
      <c r="BB35" s="152"/>
      <c r="BC35" s="152"/>
    </row>
    <row r="36" spans="1:55" ht="15.75" customHeight="1">
      <c r="A36" s="152"/>
      <c r="B36" s="184"/>
      <c r="C36" s="186" t="e">
        <f>VLOOKUP($B36,[2]Listas!$A$2:$B$5,2,FALSE)</f>
        <v>#N/A</v>
      </c>
      <c r="D36" s="184"/>
      <c r="E36" s="186" t="e">
        <f>VLOOKUP($D36,[2]Listas!$E$2:$F$11,2,FALSE)</f>
        <v>#N/A</v>
      </c>
      <c r="F36" s="184"/>
      <c r="G36" s="184"/>
      <c r="H36" s="184"/>
      <c r="I36" s="184"/>
      <c r="J36" s="184"/>
      <c r="K36" s="184"/>
      <c r="L36" s="184"/>
      <c r="M36" s="184"/>
      <c r="N36" s="184"/>
      <c r="O36" s="184"/>
      <c r="P36" s="184"/>
      <c r="Q36" s="184"/>
      <c r="R36" s="184"/>
      <c r="S36" s="184"/>
      <c r="T36" s="184"/>
      <c r="U36" s="184"/>
      <c r="V36" s="184"/>
      <c r="W36" s="187"/>
      <c r="X36" s="187"/>
      <c r="Y36" s="187"/>
      <c r="Z36" s="187"/>
      <c r="AA36" s="184"/>
      <c r="AB36" s="184"/>
      <c r="AC36" s="184"/>
      <c r="AD36" s="184"/>
      <c r="AE36" s="190"/>
      <c r="AF36" s="190"/>
      <c r="AG36" s="178"/>
      <c r="AH36" s="178"/>
      <c r="AI36" s="184"/>
      <c r="AJ36" s="184" t="e">
        <f>VLOOKUP($AI36,[2]Listas!$AB$1:$AC$10,2,FALSE)</f>
        <v>#N/A</v>
      </c>
      <c r="AK36" s="184"/>
      <c r="AL36" s="152"/>
      <c r="AM36" s="152"/>
      <c r="AN36" s="152"/>
      <c r="AO36" s="152"/>
      <c r="AP36" s="152"/>
      <c r="AQ36" s="152"/>
      <c r="AR36" s="152"/>
      <c r="AS36" s="152"/>
      <c r="AT36" s="152"/>
      <c r="AU36" s="152"/>
      <c r="AV36" s="152"/>
      <c r="AW36" s="152"/>
      <c r="AX36" s="152"/>
      <c r="AY36" s="152"/>
      <c r="AZ36" s="152"/>
      <c r="BA36" s="152"/>
      <c r="BB36" s="152"/>
      <c r="BC36" s="152"/>
    </row>
    <row r="37" spans="1:55" ht="15.75" customHeight="1">
      <c r="A37" s="152"/>
      <c r="B37" s="184"/>
      <c r="C37" s="186" t="e">
        <f>VLOOKUP($B37,[2]Listas!$A$2:$B$5,2,FALSE)</f>
        <v>#N/A</v>
      </c>
      <c r="D37" s="184"/>
      <c r="E37" s="186" t="e">
        <f>VLOOKUP($D37,[2]Listas!$E$2:$F$11,2,FALSE)</f>
        <v>#N/A</v>
      </c>
      <c r="F37" s="184"/>
      <c r="G37" s="184"/>
      <c r="H37" s="184"/>
      <c r="I37" s="184"/>
      <c r="J37" s="184"/>
      <c r="K37" s="184"/>
      <c r="L37" s="184"/>
      <c r="M37" s="184"/>
      <c r="N37" s="184"/>
      <c r="O37" s="184"/>
      <c r="P37" s="184"/>
      <c r="Q37" s="184"/>
      <c r="R37" s="184"/>
      <c r="S37" s="184"/>
      <c r="T37" s="184"/>
      <c r="U37" s="184"/>
      <c r="V37" s="184"/>
      <c r="W37" s="187"/>
      <c r="X37" s="187"/>
      <c r="Y37" s="187"/>
      <c r="Z37" s="187"/>
      <c r="AA37" s="184"/>
      <c r="AB37" s="184"/>
      <c r="AC37" s="184"/>
      <c r="AD37" s="184"/>
      <c r="AE37" s="190"/>
      <c r="AF37" s="190"/>
      <c r="AG37" s="178"/>
      <c r="AH37" s="178"/>
      <c r="AI37" s="184"/>
      <c r="AJ37" s="184" t="e">
        <f>VLOOKUP($AI37,[2]Listas!$AB$1:$AC$10,2,FALSE)</f>
        <v>#N/A</v>
      </c>
      <c r="AK37" s="184"/>
      <c r="AL37" s="152"/>
      <c r="AM37" s="152"/>
      <c r="AN37" s="152"/>
      <c r="AO37" s="152"/>
      <c r="AP37" s="152"/>
      <c r="AQ37" s="152"/>
      <c r="AR37" s="152"/>
      <c r="AS37" s="152"/>
      <c r="AT37" s="152"/>
      <c r="AU37" s="152"/>
      <c r="AV37" s="152"/>
      <c r="AW37" s="152"/>
      <c r="AX37" s="152"/>
      <c r="AY37" s="152"/>
      <c r="AZ37" s="152"/>
      <c r="BA37" s="152"/>
      <c r="BB37" s="152"/>
      <c r="BC37" s="152"/>
    </row>
    <row r="38" spans="1:55" ht="15.75" customHeight="1">
      <c r="A38" s="152"/>
      <c r="B38" s="184"/>
      <c r="C38" s="186" t="e">
        <f>VLOOKUP($B38,[2]Listas!$A$2:$B$5,2,FALSE)</f>
        <v>#N/A</v>
      </c>
      <c r="D38" s="184"/>
      <c r="E38" s="186" t="e">
        <f>VLOOKUP($D38,[2]Listas!$E$2:$F$11,2,FALSE)</f>
        <v>#N/A</v>
      </c>
      <c r="F38" s="184"/>
      <c r="G38" s="184"/>
      <c r="H38" s="184"/>
      <c r="I38" s="184"/>
      <c r="J38" s="184"/>
      <c r="K38" s="184"/>
      <c r="L38" s="184"/>
      <c r="M38" s="184"/>
      <c r="N38" s="184"/>
      <c r="O38" s="184"/>
      <c r="P38" s="184"/>
      <c r="Q38" s="184"/>
      <c r="R38" s="184"/>
      <c r="S38" s="184"/>
      <c r="T38" s="184"/>
      <c r="U38" s="184"/>
      <c r="V38" s="184"/>
      <c r="W38" s="187"/>
      <c r="X38" s="187"/>
      <c r="Y38" s="187"/>
      <c r="Z38" s="187"/>
      <c r="AA38" s="184"/>
      <c r="AB38" s="184"/>
      <c r="AC38" s="184"/>
      <c r="AD38" s="184"/>
      <c r="AE38" s="190"/>
      <c r="AF38" s="190"/>
      <c r="AG38" s="178"/>
      <c r="AH38" s="178"/>
      <c r="AI38" s="184"/>
      <c r="AJ38" s="184" t="e">
        <f>VLOOKUP($AI38,[2]Listas!$AB$1:$AC$10,2,FALSE)</f>
        <v>#N/A</v>
      </c>
      <c r="AK38" s="184"/>
      <c r="AL38" s="152"/>
      <c r="AM38" s="152"/>
      <c r="AN38" s="152"/>
      <c r="AO38" s="152"/>
      <c r="AP38" s="152"/>
      <c r="AQ38" s="152"/>
      <c r="AR38" s="152"/>
      <c r="AS38" s="152"/>
      <c r="AT38" s="152"/>
      <c r="AU38" s="152"/>
      <c r="AV38" s="152"/>
      <c r="AW38" s="152"/>
      <c r="AX38" s="152"/>
      <c r="AY38" s="152"/>
      <c r="AZ38" s="152"/>
      <c r="BA38" s="152"/>
      <c r="BB38" s="152"/>
      <c r="BC38" s="152"/>
    </row>
    <row r="39" spans="1:55" ht="15.75" customHeight="1">
      <c r="A39" s="152"/>
      <c r="B39" s="184"/>
      <c r="C39" s="186" t="e">
        <f>VLOOKUP($B39,[2]Listas!$A$2:$B$5,2,FALSE)</f>
        <v>#N/A</v>
      </c>
      <c r="D39" s="184"/>
      <c r="E39" s="186" t="e">
        <f>VLOOKUP($D39,[2]Listas!$E$2:$F$11,2,FALSE)</f>
        <v>#N/A</v>
      </c>
      <c r="F39" s="184"/>
      <c r="G39" s="184"/>
      <c r="H39" s="184"/>
      <c r="I39" s="184"/>
      <c r="J39" s="184"/>
      <c r="K39" s="184"/>
      <c r="L39" s="184"/>
      <c r="M39" s="184"/>
      <c r="N39" s="184"/>
      <c r="O39" s="184"/>
      <c r="P39" s="184"/>
      <c r="Q39" s="184"/>
      <c r="R39" s="184"/>
      <c r="S39" s="184"/>
      <c r="T39" s="184"/>
      <c r="U39" s="184"/>
      <c r="V39" s="184"/>
      <c r="W39" s="187"/>
      <c r="X39" s="187"/>
      <c r="Y39" s="187"/>
      <c r="Z39" s="187"/>
      <c r="AA39" s="184"/>
      <c r="AB39" s="184"/>
      <c r="AC39" s="184"/>
      <c r="AD39" s="184"/>
      <c r="AE39" s="190"/>
      <c r="AF39" s="190"/>
      <c r="AG39" s="178"/>
      <c r="AH39" s="178"/>
      <c r="AI39" s="184"/>
      <c r="AJ39" s="184" t="e">
        <f>VLOOKUP($AI39,[2]Listas!$AB$1:$AC$10,2,FALSE)</f>
        <v>#N/A</v>
      </c>
      <c r="AK39" s="184"/>
      <c r="AL39" s="152"/>
      <c r="AM39" s="152"/>
      <c r="AN39" s="152"/>
      <c r="AO39" s="152"/>
      <c r="AP39" s="152"/>
      <c r="AQ39" s="152"/>
      <c r="AR39" s="152"/>
      <c r="AS39" s="152"/>
      <c r="AT39" s="152"/>
      <c r="AU39" s="152"/>
      <c r="AV39" s="152"/>
      <c r="AW39" s="152"/>
      <c r="AX39" s="152"/>
      <c r="AY39" s="152"/>
      <c r="AZ39" s="152"/>
      <c r="BA39" s="152"/>
      <c r="BB39" s="152"/>
      <c r="BC39" s="152"/>
    </row>
    <row r="40" spans="1:55" ht="15.75" customHeight="1">
      <c r="A40" s="152"/>
      <c r="B40" s="184"/>
      <c r="C40" s="186" t="e">
        <f>VLOOKUP($B40,[2]Listas!$A$2:$B$5,2,FALSE)</f>
        <v>#N/A</v>
      </c>
      <c r="D40" s="184"/>
      <c r="E40" s="186" t="e">
        <f>VLOOKUP($D40,[2]Listas!$E$2:$F$11,2,FALSE)</f>
        <v>#N/A</v>
      </c>
      <c r="F40" s="184"/>
      <c r="G40" s="184"/>
      <c r="H40" s="184"/>
      <c r="I40" s="184"/>
      <c r="J40" s="184"/>
      <c r="K40" s="184"/>
      <c r="L40" s="184"/>
      <c r="M40" s="184"/>
      <c r="N40" s="184"/>
      <c r="O40" s="184"/>
      <c r="P40" s="184"/>
      <c r="Q40" s="184"/>
      <c r="R40" s="184"/>
      <c r="S40" s="184"/>
      <c r="T40" s="184"/>
      <c r="U40" s="184"/>
      <c r="V40" s="184"/>
      <c r="W40" s="187"/>
      <c r="X40" s="187"/>
      <c r="Y40" s="187"/>
      <c r="Z40" s="187"/>
      <c r="AA40" s="184"/>
      <c r="AB40" s="184"/>
      <c r="AC40" s="184"/>
      <c r="AD40" s="184"/>
      <c r="AE40" s="190"/>
      <c r="AF40" s="190"/>
      <c r="AG40" s="178"/>
      <c r="AH40" s="178"/>
      <c r="AI40" s="184"/>
      <c r="AJ40" s="184" t="e">
        <f>VLOOKUP($AI40,[2]Listas!$AB$1:$AC$10,2,FALSE)</f>
        <v>#N/A</v>
      </c>
      <c r="AK40" s="184"/>
      <c r="AL40" s="152"/>
      <c r="AM40" s="152"/>
      <c r="AN40" s="152"/>
      <c r="AO40" s="152"/>
      <c r="AP40" s="152"/>
      <c r="AQ40" s="152"/>
      <c r="AR40" s="152"/>
      <c r="AS40" s="152"/>
      <c r="AT40" s="152"/>
      <c r="AU40" s="152"/>
      <c r="AV40" s="152"/>
      <c r="AW40" s="152"/>
      <c r="AX40" s="152"/>
      <c r="AY40" s="152"/>
      <c r="AZ40" s="152"/>
      <c r="BA40" s="152"/>
      <c r="BB40" s="152"/>
      <c r="BC40" s="152"/>
    </row>
    <row r="41" spans="1:55" ht="15.75" customHeight="1">
      <c r="A41" s="152"/>
      <c r="B41" s="184"/>
      <c r="C41" s="186" t="e">
        <f>VLOOKUP($B41,[2]Listas!$A$2:$B$5,2,FALSE)</f>
        <v>#N/A</v>
      </c>
      <c r="D41" s="184"/>
      <c r="E41" s="186" t="e">
        <f>VLOOKUP($D41,[2]Listas!$E$2:$F$11,2,FALSE)</f>
        <v>#N/A</v>
      </c>
      <c r="F41" s="184"/>
      <c r="G41" s="184"/>
      <c r="H41" s="184"/>
      <c r="I41" s="184"/>
      <c r="J41" s="184"/>
      <c r="K41" s="184"/>
      <c r="L41" s="184"/>
      <c r="M41" s="184"/>
      <c r="N41" s="184"/>
      <c r="O41" s="184"/>
      <c r="P41" s="184"/>
      <c r="Q41" s="184"/>
      <c r="R41" s="184"/>
      <c r="S41" s="184"/>
      <c r="T41" s="184"/>
      <c r="U41" s="184"/>
      <c r="V41" s="184"/>
      <c r="W41" s="187"/>
      <c r="X41" s="187"/>
      <c r="Y41" s="187"/>
      <c r="Z41" s="187"/>
      <c r="AA41" s="184"/>
      <c r="AB41" s="184"/>
      <c r="AC41" s="184"/>
      <c r="AD41" s="184"/>
      <c r="AE41" s="190"/>
      <c r="AF41" s="190"/>
      <c r="AG41" s="178"/>
      <c r="AH41" s="178"/>
      <c r="AI41" s="184"/>
      <c r="AJ41" s="184" t="e">
        <f>VLOOKUP($AI41,[2]Listas!$AB$1:$AC$10,2,FALSE)</f>
        <v>#N/A</v>
      </c>
      <c r="AK41" s="184"/>
      <c r="AL41" s="152"/>
      <c r="AM41" s="152"/>
      <c r="AN41" s="152"/>
      <c r="AO41" s="152"/>
      <c r="AP41" s="152"/>
      <c r="AQ41" s="152"/>
      <c r="AR41" s="152"/>
      <c r="AS41" s="152"/>
      <c r="AT41" s="152"/>
      <c r="AU41" s="152"/>
      <c r="AV41" s="152"/>
      <c r="AW41" s="152"/>
      <c r="AX41" s="152"/>
      <c r="AY41" s="152"/>
      <c r="AZ41" s="152"/>
      <c r="BA41" s="152"/>
      <c r="BB41" s="152"/>
      <c r="BC41" s="152"/>
    </row>
    <row r="42" spans="1:55" ht="15.75" customHeight="1">
      <c r="A42" s="152"/>
      <c r="B42" s="184"/>
      <c r="C42" s="186" t="e">
        <f>VLOOKUP($B42,[2]Listas!$A$2:$B$5,2,FALSE)</f>
        <v>#N/A</v>
      </c>
      <c r="D42" s="184"/>
      <c r="E42" s="186" t="e">
        <f>VLOOKUP($D42,[2]Listas!$E$2:$F$11,2,FALSE)</f>
        <v>#N/A</v>
      </c>
      <c r="F42" s="184"/>
      <c r="G42" s="184"/>
      <c r="H42" s="184"/>
      <c r="I42" s="184"/>
      <c r="J42" s="184"/>
      <c r="K42" s="184"/>
      <c r="L42" s="184"/>
      <c r="M42" s="184"/>
      <c r="N42" s="184"/>
      <c r="O42" s="184"/>
      <c r="P42" s="184"/>
      <c r="Q42" s="184"/>
      <c r="R42" s="184"/>
      <c r="S42" s="184"/>
      <c r="T42" s="184"/>
      <c r="U42" s="184"/>
      <c r="V42" s="184"/>
      <c r="W42" s="187"/>
      <c r="X42" s="187"/>
      <c r="Y42" s="187"/>
      <c r="Z42" s="187"/>
      <c r="AA42" s="184"/>
      <c r="AB42" s="184"/>
      <c r="AC42" s="184"/>
      <c r="AD42" s="184"/>
      <c r="AE42" s="190"/>
      <c r="AF42" s="190"/>
      <c r="AG42" s="178"/>
      <c r="AH42" s="178"/>
      <c r="AI42" s="184"/>
      <c r="AJ42" s="184" t="e">
        <f>VLOOKUP($AI42,[2]Listas!$AB$1:$AC$10,2,FALSE)</f>
        <v>#N/A</v>
      </c>
      <c r="AK42" s="184"/>
      <c r="AL42" s="152"/>
      <c r="AM42" s="152"/>
      <c r="AN42" s="152"/>
      <c r="AO42" s="152"/>
      <c r="AP42" s="152"/>
      <c r="AQ42" s="152"/>
      <c r="AR42" s="152"/>
      <c r="AS42" s="152"/>
      <c r="AT42" s="152"/>
      <c r="AU42" s="152"/>
      <c r="AV42" s="152"/>
      <c r="AW42" s="152"/>
      <c r="AX42" s="152"/>
      <c r="AY42" s="152"/>
      <c r="AZ42" s="152"/>
      <c r="BA42" s="152"/>
      <c r="BB42" s="152"/>
      <c r="BC42" s="152"/>
    </row>
    <row r="43" spans="1:55" ht="15.75" customHeight="1">
      <c r="A43" s="152"/>
      <c r="B43" s="184"/>
      <c r="C43" s="186" t="e">
        <f>VLOOKUP($B43,[2]Listas!$A$2:$B$5,2,FALSE)</f>
        <v>#N/A</v>
      </c>
      <c r="D43" s="184"/>
      <c r="E43" s="186" t="e">
        <f>VLOOKUP($D43,[2]Listas!$E$2:$F$11,2,FALSE)</f>
        <v>#N/A</v>
      </c>
      <c r="F43" s="184"/>
      <c r="G43" s="184"/>
      <c r="H43" s="184"/>
      <c r="I43" s="184"/>
      <c r="J43" s="184"/>
      <c r="K43" s="184"/>
      <c r="L43" s="184"/>
      <c r="M43" s="184"/>
      <c r="N43" s="184"/>
      <c r="O43" s="184"/>
      <c r="P43" s="184"/>
      <c r="Q43" s="184"/>
      <c r="R43" s="184"/>
      <c r="S43" s="184"/>
      <c r="T43" s="184"/>
      <c r="U43" s="184"/>
      <c r="V43" s="184"/>
      <c r="W43" s="187"/>
      <c r="X43" s="187"/>
      <c r="Y43" s="187"/>
      <c r="Z43" s="187"/>
      <c r="AA43" s="184"/>
      <c r="AB43" s="184"/>
      <c r="AC43" s="184"/>
      <c r="AD43" s="184"/>
      <c r="AE43" s="190"/>
      <c r="AF43" s="190"/>
      <c r="AG43" s="178"/>
      <c r="AH43" s="178"/>
      <c r="AI43" s="184"/>
      <c r="AJ43" s="184" t="e">
        <f>VLOOKUP($AI43,[2]Listas!$AB$1:$AC$10,2,FALSE)</f>
        <v>#N/A</v>
      </c>
      <c r="AK43" s="184"/>
      <c r="AL43" s="152"/>
      <c r="AM43" s="152"/>
      <c r="AN43" s="152"/>
      <c r="AO43" s="152"/>
      <c r="AP43" s="152"/>
      <c r="AQ43" s="152"/>
      <c r="AR43" s="152"/>
      <c r="AS43" s="152"/>
      <c r="AT43" s="152"/>
      <c r="AU43" s="152"/>
      <c r="AV43" s="152"/>
      <c r="AW43" s="152"/>
      <c r="AX43" s="152"/>
      <c r="AY43" s="152"/>
      <c r="AZ43" s="152"/>
      <c r="BA43" s="152"/>
      <c r="BB43" s="152"/>
      <c r="BC43" s="152"/>
    </row>
    <row r="44" spans="1:55" ht="15.75" customHeight="1">
      <c r="A44" s="152"/>
      <c r="B44" s="184"/>
      <c r="C44" s="186" t="e">
        <f>VLOOKUP($B44,[2]Listas!$A$2:$B$5,2,FALSE)</f>
        <v>#N/A</v>
      </c>
      <c r="D44" s="184"/>
      <c r="E44" s="186" t="e">
        <f>VLOOKUP($D44,[2]Listas!$E$2:$F$11,2,FALSE)</f>
        <v>#N/A</v>
      </c>
      <c r="F44" s="184"/>
      <c r="G44" s="184"/>
      <c r="H44" s="184"/>
      <c r="I44" s="184"/>
      <c r="J44" s="184"/>
      <c r="K44" s="184"/>
      <c r="L44" s="184"/>
      <c r="M44" s="184"/>
      <c r="N44" s="184"/>
      <c r="O44" s="184"/>
      <c r="P44" s="184"/>
      <c r="Q44" s="184"/>
      <c r="R44" s="184"/>
      <c r="S44" s="184"/>
      <c r="T44" s="184"/>
      <c r="U44" s="184"/>
      <c r="V44" s="184"/>
      <c r="W44" s="187"/>
      <c r="X44" s="187"/>
      <c r="Y44" s="187"/>
      <c r="Z44" s="187"/>
      <c r="AA44" s="184"/>
      <c r="AB44" s="184"/>
      <c r="AC44" s="184"/>
      <c r="AD44" s="184"/>
      <c r="AE44" s="190"/>
      <c r="AF44" s="190"/>
      <c r="AG44" s="178"/>
      <c r="AH44" s="178"/>
      <c r="AI44" s="184"/>
      <c r="AJ44" s="184" t="e">
        <f>VLOOKUP($AI44,[2]Listas!$AB$1:$AC$10,2,FALSE)</f>
        <v>#N/A</v>
      </c>
      <c r="AK44" s="184"/>
      <c r="AL44" s="152"/>
      <c r="AM44" s="152"/>
      <c r="AN44" s="152"/>
      <c r="AO44" s="152"/>
      <c r="AP44" s="152"/>
      <c r="AQ44" s="152"/>
      <c r="AR44" s="152"/>
      <c r="AS44" s="152"/>
      <c r="AT44" s="152"/>
      <c r="AU44" s="152"/>
      <c r="AV44" s="152"/>
      <c r="AW44" s="152"/>
      <c r="AX44" s="152"/>
      <c r="AY44" s="152"/>
      <c r="AZ44" s="152"/>
      <c r="BA44" s="152"/>
      <c r="BB44" s="152"/>
      <c r="BC44" s="152"/>
    </row>
    <row r="45" spans="1:55" ht="15.75" customHeight="1">
      <c r="A45" s="152"/>
      <c r="B45" s="184"/>
      <c r="C45" s="186" t="e">
        <f>VLOOKUP($B45,[2]Listas!$A$2:$B$5,2,FALSE)</f>
        <v>#N/A</v>
      </c>
      <c r="D45" s="184"/>
      <c r="E45" s="186" t="e">
        <f>VLOOKUP($D45,[2]Listas!$E$2:$F$11,2,FALSE)</f>
        <v>#N/A</v>
      </c>
      <c r="F45" s="184"/>
      <c r="G45" s="184"/>
      <c r="H45" s="184"/>
      <c r="I45" s="184"/>
      <c r="J45" s="184"/>
      <c r="K45" s="184"/>
      <c r="L45" s="184"/>
      <c r="M45" s="184"/>
      <c r="N45" s="184"/>
      <c r="O45" s="184"/>
      <c r="P45" s="184"/>
      <c r="Q45" s="184"/>
      <c r="R45" s="184"/>
      <c r="S45" s="184"/>
      <c r="T45" s="184"/>
      <c r="U45" s="184"/>
      <c r="V45" s="184"/>
      <c r="W45" s="187"/>
      <c r="X45" s="187"/>
      <c r="Y45" s="187"/>
      <c r="Z45" s="187"/>
      <c r="AA45" s="184"/>
      <c r="AB45" s="184"/>
      <c r="AC45" s="184"/>
      <c r="AD45" s="184"/>
      <c r="AE45" s="190"/>
      <c r="AF45" s="190"/>
      <c r="AG45" s="178"/>
      <c r="AH45" s="178"/>
      <c r="AI45" s="184"/>
      <c r="AJ45" s="184" t="e">
        <f>VLOOKUP($AI45,[2]Listas!$AB$1:$AC$10,2,FALSE)</f>
        <v>#N/A</v>
      </c>
      <c r="AK45" s="184"/>
      <c r="AL45" s="152"/>
      <c r="AM45" s="152"/>
      <c r="AN45" s="152"/>
      <c r="AO45" s="152"/>
      <c r="AP45" s="152"/>
      <c r="AQ45" s="152"/>
      <c r="AR45" s="152"/>
      <c r="AS45" s="152"/>
      <c r="AT45" s="152"/>
      <c r="AU45" s="152"/>
      <c r="AV45" s="152"/>
      <c r="AW45" s="152"/>
      <c r="AX45" s="152"/>
      <c r="AY45" s="152"/>
      <c r="AZ45" s="152"/>
      <c r="BA45" s="152"/>
      <c r="BB45" s="152"/>
      <c r="BC45" s="152"/>
    </row>
    <row r="46" spans="1:55" ht="15.75" customHeight="1">
      <c r="A46" s="152"/>
      <c r="B46" s="184"/>
      <c r="C46" s="186" t="e">
        <f>VLOOKUP($B46,[2]Listas!$A$2:$B$5,2,FALSE)</f>
        <v>#N/A</v>
      </c>
      <c r="D46" s="184"/>
      <c r="E46" s="186" t="e">
        <f>VLOOKUP($D46,[2]Listas!$E$2:$F$11,2,FALSE)</f>
        <v>#N/A</v>
      </c>
      <c r="F46" s="184"/>
      <c r="G46" s="184"/>
      <c r="H46" s="184"/>
      <c r="I46" s="184"/>
      <c r="J46" s="184"/>
      <c r="K46" s="184"/>
      <c r="L46" s="184"/>
      <c r="M46" s="184"/>
      <c r="N46" s="184"/>
      <c r="O46" s="184"/>
      <c r="P46" s="184"/>
      <c r="Q46" s="184"/>
      <c r="R46" s="184"/>
      <c r="S46" s="184"/>
      <c r="T46" s="184"/>
      <c r="U46" s="184"/>
      <c r="V46" s="184"/>
      <c r="W46" s="187"/>
      <c r="X46" s="187"/>
      <c r="Y46" s="187"/>
      <c r="Z46" s="187"/>
      <c r="AA46" s="184"/>
      <c r="AB46" s="184"/>
      <c r="AC46" s="184"/>
      <c r="AD46" s="184"/>
      <c r="AE46" s="190"/>
      <c r="AF46" s="190"/>
      <c r="AG46" s="178"/>
      <c r="AH46" s="178"/>
      <c r="AI46" s="184"/>
      <c r="AJ46" s="184" t="e">
        <f>VLOOKUP($AI46,[2]Listas!$AB$1:$AC$10,2,FALSE)</f>
        <v>#N/A</v>
      </c>
      <c r="AK46" s="184"/>
      <c r="AL46" s="152"/>
      <c r="AM46" s="152"/>
      <c r="AN46" s="152"/>
      <c r="AO46" s="152"/>
      <c r="AP46" s="152"/>
      <c r="AQ46" s="152"/>
      <c r="AR46" s="152"/>
      <c r="AS46" s="152"/>
      <c r="AT46" s="152"/>
      <c r="AU46" s="152"/>
      <c r="AV46" s="152"/>
      <c r="AW46" s="152"/>
      <c r="AX46" s="152"/>
      <c r="AY46" s="152"/>
      <c r="AZ46" s="152"/>
      <c r="BA46" s="152"/>
      <c r="BB46" s="152"/>
      <c r="BC46" s="152"/>
    </row>
    <row r="47" spans="1:55" ht="15.75" customHeight="1">
      <c r="A47" s="152"/>
      <c r="B47" s="184"/>
      <c r="C47" s="186" t="e">
        <f>VLOOKUP($B47,[2]Listas!$A$2:$B$5,2,FALSE)</f>
        <v>#N/A</v>
      </c>
      <c r="D47" s="184"/>
      <c r="E47" s="186" t="e">
        <f>VLOOKUP($D47,[2]Listas!$E$2:$F$11,2,FALSE)</f>
        <v>#N/A</v>
      </c>
      <c r="F47" s="184"/>
      <c r="G47" s="184"/>
      <c r="H47" s="184"/>
      <c r="I47" s="184"/>
      <c r="J47" s="184"/>
      <c r="K47" s="184"/>
      <c r="L47" s="184"/>
      <c r="M47" s="184"/>
      <c r="N47" s="184"/>
      <c r="O47" s="184"/>
      <c r="P47" s="184"/>
      <c r="Q47" s="184"/>
      <c r="R47" s="184"/>
      <c r="S47" s="184"/>
      <c r="T47" s="184"/>
      <c r="U47" s="184"/>
      <c r="V47" s="184"/>
      <c r="W47" s="187"/>
      <c r="X47" s="187"/>
      <c r="Y47" s="187"/>
      <c r="Z47" s="187"/>
      <c r="AA47" s="184"/>
      <c r="AB47" s="184"/>
      <c r="AC47" s="184"/>
      <c r="AD47" s="184"/>
      <c r="AE47" s="190"/>
      <c r="AF47" s="190"/>
      <c r="AG47" s="178"/>
      <c r="AH47" s="178"/>
      <c r="AI47" s="184"/>
      <c r="AJ47" s="184" t="e">
        <f>VLOOKUP($AI47,[2]Listas!$AB$1:$AC$10,2,FALSE)</f>
        <v>#N/A</v>
      </c>
      <c r="AK47" s="184"/>
      <c r="AL47" s="152"/>
      <c r="AM47" s="152"/>
      <c r="AN47" s="152"/>
      <c r="AO47" s="152"/>
      <c r="AP47" s="152"/>
      <c r="AQ47" s="152"/>
      <c r="AR47" s="152"/>
      <c r="AS47" s="152"/>
      <c r="AT47" s="152"/>
      <c r="AU47" s="152"/>
      <c r="AV47" s="152"/>
      <c r="AW47" s="152"/>
      <c r="AX47" s="152"/>
      <c r="AY47" s="152"/>
      <c r="AZ47" s="152"/>
      <c r="BA47" s="152"/>
      <c r="BB47" s="152"/>
      <c r="BC47" s="152"/>
    </row>
    <row r="48" spans="1:55" ht="15.75" customHeight="1">
      <c r="A48" s="152"/>
      <c r="B48" s="184"/>
      <c r="C48" s="186" t="e">
        <f>VLOOKUP($B48,[2]Listas!$A$2:$B$5,2,FALSE)</f>
        <v>#N/A</v>
      </c>
      <c r="D48" s="184"/>
      <c r="E48" s="186" t="e">
        <f>VLOOKUP($D48,[2]Listas!$E$2:$F$11,2,FALSE)</f>
        <v>#N/A</v>
      </c>
      <c r="F48" s="184"/>
      <c r="G48" s="184"/>
      <c r="H48" s="184"/>
      <c r="I48" s="184"/>
      <c r="J48" s="184"/>
      <c r="K48" s="184"/>
      <c r="L48" s="184"/>
      <c r="M48" s="184"/>
      <c r="N48" s="184"/>
      <c r="O48" s="184"/>
      <c r="P48" s="184"/>
      <c r="Q48" s="184"/>
      <c r="R48" s="184"/>
      <c r="S48" s="184"/>
      <c r="T48" s="184"/>
      <c r="U48" s="184"/>
      <c r="V48" s="184"/>
      <c r="W48" s="187"/>
      <c r="X48" s="187"/>
      <c r="Y48" s="187"/>
      <c r="Z48" s="187"/>
      <c r="AA48" s="184"/>
      <c r="AB48" s="184"/>
      <c r="AC48" s="184"/>
      <c r="AD48" s="184"/>
      <c r="AE48" s="190"/>
      <c r="AF48" s="190"/>
      <c r="AG48" s="178"/>
      <c r="AH48" s="178"/>
      <c r="AI48" s="184"/>
      <c r="AJ48" s="184" t="e">
        <f>VLOOKUP($AI48,[2]Listas!$AB$1:$AC$10,2,FALSE)</f>
        <v>#N/A</v>
      </c>
      <c r="AK48" s="184"/>
      <c r="AL48" s="152"/>
      <c r="AM48" s="152"/>
      <c r="AN48" s="152"/>
      <c r="AO48" s="152"/>
      <c r="AP48" s="152"/>
      <c r="AQ48" s="152"/>
      <c r="AR48" s="152"/>
      <c r="AS48" s="152"/>
      <c r="AT48" s="152"/>
      <c r="AU48" s="152"/>
      <c r="AV48" s="152"/>
      <c r="AW48" s="152"/>
      <c r="AX48" s="152"/>
      <c r="AY48" s="152"/>
      <c r="AZ48" s="152"/>
      <c r="BA48" s="152"/>
      <c r="BB48" s="152"/>
      <c r="BC48" s="152"/>
    </row>
    <row r="49" spans="1:55" ht="15.75" customHeight="1">
      <c r="A49" s="152"/>
      <c r="B49" s="184"/>
      <c r="C49" s="186" t="e">
        <f>VLOOKUP($B49,[2]Listas!$A$2:$B$5,2,FALSE)</f>
        <v>#N/A</v>
      </c>
      <c r="D49" s="184"/>
      <c r="E49" s="186" t="e">
        <f>VLOOKUP($D49,[2]Listas!$E$2:$F$11,2,FALSE)</f>
        <v>#N/A</v>
      </c>
      <c r="F49" s="184"/>
      <c r="G49" s="184"/>
      <c r="H49" s="184"/>
      <c r="I49" s="184"/>
      <c r="J49" s="184"/>
      <c r="K49" s="184"/>
      <c r="L49" s="184"/>
      <c r="M49" s="184"/>
      <c r="N49" s="184"/>
      <c r="O49" s="184"/>
      <c r="P49" s="184"/>
      <c r="Q49" s="184"/>
      <c r="R49" s="184"/>
      <c r="S49" s="184"/>
      <c r="T49" s="184"/>
      <c r="U49" s="184"/>
      <c r="V49" s="184"/>
      <c r="W49" s="187"/>
      <c r="X49" s="187"/>
      <c r="Y49" s="187"/>
      <c r="Z49" s="187"/>
      <c r="AA49" s="184"/>
      <c r="AB49" s="184"/>
      <c r="AC49" s="184"/>
      <c r="AD49" s="184"/>
      <c r="AE49" s="190"/>
      <c r="AF49" s="190"/>
      <c r="AG49" s="178"/>
      <c r="AH49" s="178"/>
      <c r="AI49" s="184"/>
      <c r="AJ49" s="184" t="e">
        <f>VLOOKUP($AI49,[2]Listas!$AB$1:$AC$10,2,FALSE)</f>
        <v>#N/A</v>
      </c>
      <c r="AK49" s="184"/>
      <c r="AL49" s="152"/>
      <c r="AM49" s="152"/>
      <c r="AN49" s="152"/>
      <c r="AO49" s="152"/>
      <c r="AP49" s="152"/>
      <c r="AQ49" s="152"/>
      <c r="AR49" s="152"/>
      <c r="AS49" s="152"/>
      <c r="AT49" s="152"/>
      <c r="AU49" s="152"/>
      <c r="AV49" s="152"/>
      <c r="AW49" s="152"/>
      <c r="AX49" s="152"/>
      <c r="AY49" s="152"/>
      <c r="AZ49" s="152"/>
      <c r="BA49" s="152"/>
      <c r="BB49" s="152"/>
      <c r="BC49" s="152"/>
    </row>
    <row r="50" spans="1:55" ht="15.75" customHeight="1">
      <c r="A50" s="152"/>
      <c r="B50" s="184"/>
      <c r="C50" s="186" t="e">
        <f>VLOOKUP($B50,[2]Listas!$A$2:$B$5,2,FALSE)</f>
        <v>#N/A</v>
      </c>
      <c r="D50" s="184"/>
      <c r="E50" s="186" t="e">
        <f>VLOOKUP($D50,[2]Listas!$E$2:$F$11,2,FALSE)</f>
        <v>#N/A</v>
      </c>
      <c r="F50" s="184"/>
      <c r="G50" s="184"/>
      <c r="H50" s="184"/>
      <c r="I50" s="184"/>
      <c r="J50" s="184"/>
      <c r="K50" s="184"/>
      <c r="L50" s="184"/>
      <c r="M50" s="184"/>
      <c r="N50" s="184"/>
      <c r="O50" s="184"/>
      <c r="P50" s="184"/>
      <c r="Q50" s="184"/>
      <c r="R50" s="184"/>
      <c r="S50" s="184"/>
      <c r="T50" s="184"/>
      <c r="U50" s="184"/>
      <c r="V50" s="184"/>
      <c r="W50" s="187"/>
      <c r="X50" s="187"/>
      <c r="Y50" s="187"/>
      <c r="Z50" s="187"/>
      <c r="AA50" s="184"/>
      <c r="AB50" s="184"/>
      <c r="AC50" s="184"/>
      <c r="AD50" s="184"/>
      <c r="AE50" s="190"/>
      <c r="AF50" s="190"/>
      <c r="AG50" s="178"/>
      <c r="AH50" s="178"/>
      <c r="AI50" s="184"/>
      <c r="AJ50" s="184" t="e">
        <f>VLOOKUP($AI50,[2]Listas!$AB$1:$AC$10,2,FALSE)</f>
        <v>#N/A</v>
      </c>
      <c r="AK50" s="184"/>
      <c r="AL50" s="152"/>
      <c r="AM50" s="152"/>
      <c r="AN50" s="152"/>
      <c r="AO50" s="152"/>
      <c r="AP50" s="152"/>
      <c r="AQ50" s="152"/>
      <c r="AR50" s="152"/>
      <c r="AS50" s="152"/>
      <c r="AT50" s="152"/>
      <c r="AU50" s="152"/>
      <c r="AV50" s="152"/>
      <c r="AW50" s="152"/>
      <c r="AX50" s="152"/>
      <c r="AY50" s="152"/>
      <c r="AZ50" s="152"/>
      <c r="BA50" s="152"/>
      <c r="BB50" s="152"/>
      <c r="BC50" s="152"/>
    </row>
    <row r="51" spans="1:55" ht="15.75" customHeight="1">
      <c r="A51" s="152"/>
      <c r="B51" s="184"/>
      <c r="C51" s="186" t="e">
        <f>VLOOKUP($B51,[2]Listas!$A$2:$B$5,2,FALSE)</f>
        <v>#N/A</v>
      </c>
      <c r="D51" s="184"/>
      <c r="E51" s="186" t="e">
        <f>VLOOKUP($D51,[2]Listas!$E$2:$F$11,2,FALSE)</f>
        <v>#N/A</v>
      </c>
      <c r="F51" s="184"/>
      <c r="G51" s="184"/>
      <c r="H51" s="184"/>
      <c r="I51" s="184"/>
      <c r="J51" s="184"/>
      <c r="K51" s="184"/>
      <c r="L51" s="184"/>
      <c r="M51" s="184"/>
      <c r="N51" s="184"/>
      <c r="O51" s="184"/>
      <c r="P51" s="184"/>
      <c r="Q51" s="184"/>
      <c r="R51" s="184"/>
      <c r="S51" s="184"/>
      <c r="T51" s="184"/>
      <c r="U51" s="184"/>
      <c r="V51" s="184"/>
      <c r="W51" s="187"/>
      <c r="X51" s="187"/>
      <c r="Y51" s="187"/>
      <c r="Z51" s="187"/>
      <c r="AA51" s="184"/>
      <c r="AB51" s="184"/>
      <c r="AC51" s="184"/>
      <c r="AD51" s="184"/>
      <c r="AE51" s="190"/>
      <c r="AF51" s="190"/>
      <c r="AG51" s="178"/>
      <c r="AH51" s="178"/>
      <c r="AI51" s="184"/>
      <c r="AJ51" s="184" t="e">
        <f>VLOOKUP($AI51,[2]Listas!$AB$1:$AC$10,2,FALSE)</f>
        <v>#N/A</v>
      </c>
      <c r="AK51" s="184"/>
      <c r="AL51" s="152"/>
      <c r="AM51" s="152"/>
      <c r="AN51" s="152"/>
      <c r="AO51" s="152"/>
      <c r="AP51" s="152"/>
      <c r="AQ51" s="152"/>
      <c r="AR51" s="152"/>
      <c r="AS51" s="152"/>
      <c r="AT51" s="152"/>
      <c r="AU51" s="152"/>
      <c r="AV51" s="152"/>
      <c r="AW51" s="152"/>
      <c r="AX51" s="152"/>
      <c r="AY51" s="152"/>
      <c r="AZ51" s="152"/>
      <c r="BA51" s="152"/>
      <c r="BB51" s="152"/>
      <c r="BC51" s="152"/>
    </row>
    <row r="52" spans="1:55" ht="15.75" customHeight="1">
      <c r="A52" s="152"/>
      <c r="B52" s="184"/>
      <c r="C52" s="186" t="e">
        <f>VLOOKUP($B52,[2]Listas!$A$2:$B$5,2,FALSE)</f>
        <v>#N/A</v>
      </c>
      <c r="D52" s="184"/>
      <c r="E52" s="186" t="e">
        <f>VLOOKUP($D52,[2]Listas!$E$2:$F$11,2,FALSE)</f>
        <v>#N/A</v>
      </c>
      <c r="F52" s="184"/>
      <c r="G52" s="184"/>
      <c r="H52" s="184"/>
      <c r="I52" s="184"/>
      <c r="J52" s="184"/>
      <c r="K52" s="184"/>
      <c r="L52" s="184"/>
      <c r="M52" s="184"/>
      <c r="N52" s="184"/>
      <c r="O52" s="184"/>
      <c r="P52" s="184"/>
      <c r="Q52" s="184"/>
      <c r="R52" s="184"/>
      <c r="S52" s="184"/>
      <c r="T52" s="184"/>
      <c r="U52" s="184"/>
      <c r="V52" s="184"/>
      <c r="W52" s="187"/>
      <c r="X52" s="187"/>
      <c r="Y52" s="187"/>
      <c r="Z52" s="187"/>
      <c r="AA52" s="184"/>
      <c r="AB52" s="184"/>
      <c r="AC52" s="184"/>
      <c r="AD52" s="184"/>
      <c r="AE52" s="190"/>
      <c r="AF52" s="190"/>
      <c r="AG52" s="178"/>
      <c r="AH52" s="178"/>
      <c r="AI52" s="184"/>
      <c r="AJ52" s="184" t="e">
        <f>VLOOKUP($AI52,[2]Listas!$AB$1:$AC$10,2,FALSE)</f>
        <v>#N/A</v>
      </c>
      <c r="AK52" s="184"/>
      <c r="AL52" s="152"/>
      <c r="AM52" s="152"/>
      <c r="AN52" s="152"/>
      <c r="AO52" s="152"/>
      <c r="AP52" s="152"/>
      <c r="AQ52" s="152"/>
      <c r="AR52" s="152"/>
      <c r="AS52" s="152"/>
      <c r="AT52" s="152"/>
      <c r="AU52" s="152"/>
      <c r="AV52" s="152"/>
      <c r="AW52" s="152"/>
      <c r="AX52" s="152"/>
      <c r="AY52" s="152"/>
      <c r="AZ52" s="152"/>
      <c r="BA52" s="152"/>
      <c r="BB52" s="152"/>
      <c r="BC52" s="152"/>
    </row>
    <row r="53" spans="1:55" ht="15.75" customHeight="1">
      <c r="A53" s="152"/>
      <c r="B53" s="184"/>
      <c r="C53" s="186" t="e">
        <f>VLOOKUP($B53,[2]Listas!$A$2:$B$5,2,FALSE)</f>
        <v>#N/A</v>
      </c>
      <c r="D53" s="184"/>
      <c r="E53" s="186" t="e">
        <f>VLOOKUP($D53,[2]Listas!$E$2:$F$11,2,FALSE)</f>
        <v>#N/A</v>
      </c>
      <c r="F53" s="184"/>
      <c r="G53" s="184"/>
      <c r="H53" s="184"/>
      <c r="I53" s="184"/>
      <c r="J53" s="184"/>
      <c r="K53" s="184"/>
      <c r="L53" s="184"/>
      <c r="M53" s="184"/>
      <c r="N53" s="184"/>
      <c r="O53" s="184"/>
      <c r="P53" s="184"/>
      <c r="Q53" s="184"/>
      <c r="R53" s="184"/>
      <c r="S53" s="184"/>
      <c r="T53" s="184"/>
      <c r="U53" s="184"/>
      <c r="V53" s="184"/>
      <c r="W53" s="187"/>
      <c r="X53" s="187"/>
      <c r="Y53" s="187"/>
      <c r="Z53" s="187"/>
      <c r="AA53" s="184"/>
      <c r="AB53" s="184"/>
      <c r="AC53" s="184"/>
      <c r="AD53" s="184"/>
      <c r="AE53" s="190"/>
      <c r="AF53" s="190"/>
      <c r="AG53" s="178"/>
      <c r="AH53" s="178"/>
      <c r="AI53" s="184"/>
      <c r="AJ53" s="184" t="e">
        <f>VLOOKUP($AI53,[2]Listas!$AB$1:$AC$10,2,FALSE)</f>
        <v>#N/A</v>
      </c>
      <c r="AK53" s="184"/>
      <c r="AL53" s="152"/>
      <c r="AM53" s="152"/>
      <c r="AN53" s="152"/>
      <c r="AO53" s="152"/>
      <c r="AP53" s="152"/>
      <c r="AQ53" s="152"/>
      <c r="AR53" s="152"/>
      <c r="AS53" s="152"/>
      <c r="AT53" s="152"/>
      <c r="AU53" s="152"/>
      <c r="AV53" s="152"/>
      <c r="AW53" s="152"/>
      <c r="AX53" s="152"/>
      <c r="AY53" s="152"/>
      <c r="AZ53" s="152"/>
      <c r="BA53" s="152"/>
      <c r="BB53" s="152"/>
      <c r="BC53" s="152"/>
    </row>
    <row r="54" spans="1:55" ht="15.75" customHeight="1">
      <c r="A54" s="152"/>
      <c r="B54" s="184"/>
      <c r="C54" s="186" t="e">
        <f>VLOOKUP($B54,[2]Listas!$A$2:$B$5,2,FALSE)</f>
        <v>#N/A</v>
      </c>
      <c r="D54" s="184"/>
      <c r="E54" s="186" t="e">
        <f>VLOOKUP($D54,[2]Listas!$E$2:$F$11,2,FALSE)</f>
        <v>#N/A</v>
      </c>
      <c r="F54" s="184"/>
      <c r="G54" s="184"/>
      <c r="H54" s="184"/>
      <c r="I54" s="184"/>
      <c r="J54" s="184"/>
      <c r="K54" s="184"/>
      <c r="L54" s="184"/>
      <c r="M54" s="184"/>
      <c r="N54" s="184"/>
      <c r="O54" s="184"/>
      <c r="P54" s="184"/>
      <c r="Q54" s="184"/>
      <c r="R54" s="184"/>
      <c r="S54" s="184"/>
      <c r="T54" s="184"/>
      <c r="U54" s="184"/>
      <c r="V54" s="184"/>
      <c r="W54" s="187"/>
      <c r="X54" s="187"/>
      <c r="Y54" s="187"/>
      <c r="Z54" s="187"/>
      <c r="AA54" s="184"/>
      <c r="AB54" s="184"/>
      <c r="AC54" s="184"/>
      <c r="AD54" s="184"/>
      <c r="AE54" s="190"/>
      <c r="AF54" s="190"/>
      <c r="AG54" s="178"/>
      <c r="AH54" s="178"/>
      <c r="AI54" s="184"/>
      <c r="AJ54" s="184" t="e">
        <f>VLOOKUP($AI54,[2]Listas!$AB$1:$AC$10,2,FALSE)</f>
        <v>#N/A</v>
      </c>
      <c r="AK54" s="184"/>
      <c r="AL54" s="152"/>
      <c r="AM54" s="152"/>
      <c r="AN54" s="152"/>
      <c r="AO54" s="152"/>
      <c r="AP54" s="152"/>
      <c r="AQ54" s="152"/>
      <c r="AR54" s="152"/>
      <c r="AS54" s="152"/>
      <c r="AT54" s="152"/>
      <c r="AU54" s="152"/>
      <c r="AV54" s="152"/>
      <c r="AW54" s="152"/>
      <c r="AX54" s="152"/>
      <c r="AY54" s="152"/>
      <c r="AZ54" s="152"/>
      <c r="BA54" s="152"/>
      <c r="BB54" s="152"/>
      <c r="BC54" s="152"/>
    </row>
    <row r="55" spans="1:55" ht="15.75" customHeight="1">
      <c r="A55" s="152"/>
      <c r="B55" s="184"/>
      <c r="C55" s="186" t="e">
        <f>VLOOKUP($B55,[2]Listas!$A$2:$B$5,2,FALSE)</f>
        <v>#N/A</v>
      </c>
      <c r="D55" s="184"/>
      <c r="E55" s="186" t="e">
        <f>VLOOKUP($D55,[2]Listas!$E$2:$F$11,2,FALSE)</f>
        <v>#N/A</v>
      </c>
      <c r="F55" s="184"/>
      <c r="G55" s="184"/>
      <c r="H55" s="184"/>
      <c r="I55" s="184"/>
      <c r="J55" s="184"/>
      <c r="K55" s="184"/>
      <c r="L55" s="184"/>
      <c r="M55" s="184"/>
      <c r="N55" s="184"/>
      <c r="O55" s="184"/>
      <c r="P55" s="184"/>
      <c r="Q55" s="184"/>
      <c r="R55" s="184"/>
      <c r="S55" s="184"/>
      <c r="T55" s="184"/>
      <c r="U55" s="184"/>
      <c r="V55" s="184"/>
      <c r="W55" s="187"/>
      <c r="X55" s="187"/>
      <c r="Y55" s="187"/>
      <c r="Z55" s="187"/>
      <c r="AA55" s="184"/>
      <c r="AB55" s="184"/>
      <c r="AC55" s="184"/>
      <c r="AD55" s="184"/>
      <c r="AE55" s="190"/>
      <c r="AF55" s="190"/>
      <c r="AG55" s="178"/>
      <c r="AH55" s="178"/>
      <c r="AI55" s="184"/>
      <c r="AJ55" s="184" t="e">
        <f>VLOOKUP($AI55,[2]Listas!$AB$1:$AC$10,2,FALSE)</f>
        <v>#N/A</v>
      </c>
      <c r="AK55" s="184"/>
      <c r="AL55" s="152"/>
      <c r="AM55" s="152"/>
      <c r="AN55" s="152"/>
      <c r="AO55" s="152"/>
      <c r="AP55" s="152"/>
      <c r="AQ55" s="152"/>
      <c r="AR55" s="152"/>
      <c r="AS55" s="152"/>
      <c r="AT55" s="152"/>
      <c r="AU55" s="152"/>
      <c r="AV55" s="152"/>
      <c r="AW55" s="152"/>
      <c r="AX55" s="152"/>
      <c r="AY55" s="152"/>
      <c r="AZ55" s="152"/>
      <c r="BA55" s="152"/>
      <c r="BB55" s="152"/>
      <c r="BC55" s="152"/>
    </row>
    <row r="56" spans="1:55" ht="15.75" customHeight="1">
      <c r="A56" s="152"/>
      <c r="B56" s="184"/>
      <c r="C56" s="186" t="e">
        <f>VLOOKUP($B56,[2]Listas!$A$2:$B$5,2,FALSE)</f>
        <v>#N/A</v>
      </c>
      <c r="D56" s="184"/>
      <c r="E56" s="186" t="e">
        <f>VLOOKUP($D56,[2]Listas!$E$2:$F$11,2,FALSE)</f>
        <v>#N/A</v>
      </c>
      <c r="F56" s="184"/>
      <c r="G56" s="184"/>
      <c r="H56" s="184"/>
      <c r="I56" s="184"/>
      <c r="J56" s="184"/>
      <c r="K56" s="184"/>
      <c r="L56" s="184"/>
      <c r="M56" s="184"/>
      <c r="N56" s="184"/>
      <c r="O56" s="184"/>
      <c r="P56" s="184"/>
      <c r="Q56" s="184"/>
      <c r="R56" s="184"/>
      <c r="S56" s="184"/>
      <c r="T56" s="184"/>
      <c r="U56" s="184"/>
      <c r="V56" s="184"/>
      <c r="W56" s="187"/>
      <c r="X56" s="187"/>
      <c r="Y56" s="187"/>
      <c r="Z56" s="187"/>
      <c r="AA56" s="184"/>
      <c r="AB56" s="184"/>
      <c r="AC56" s="184"/>
      <c r="AD56" s="184"/>
      <c r="AE56" s="190"/>
      <c r="AF56" s="190"/>
      <c r="AG56" s="178"/>
      <c r="AH56" s="178"/>
      <c r="AI56" s="184"/>
      <c r="AJ56" s="184" t="e">
        <f>VLOOKUP($AI56,[2]Listas!$AB$1:$AC$10,2,FALSE)</f>
        <v>#N/A</v>
      </c>
      <c r="AK56" s="184"/>
      <c r="AL56" s="152"/>
      <c r="AM56" s="152"/>
      <c r="AN56" s="152"/>
      <c r="AO56" s="152"/>
      <c r="AP56" s="152"/>
      <c r="AQ56" s="152"/>
      <c r="AR56" s="152"/>
      <c r="AS56" s="152"/>
      <c r="AT56" s="152"/>
      <c r="AU56" s="152"/>
      <c r="AV56" s="152"/>
      <c r="AW56" s="152"/>
      <c r="AX56" s="152"/>
      <c r="AY56" s="152"/>
      <c r="AZ56" s="152"/>
      <c r="BA56" s="152"/>
      <c r="BB56" s="152"/>
      <c r="BC56" s="152"/>
    </row>
    <row r="57" spans="1:55" ht="15.75" customHeight="1">
      <c r="A57" s="152"/>
      <c r="B57" s="184"/>
      <c r="C57" s="186" t="e">
        <f>VLOOKUP($B57,[2]Listas!$A$2:$B$5,2,FALSE)</f>
        <v>#N/A</v>
      </c>
      <c r="D57" s="184"/>
      <c r="E57" s="186" t="e">
        <f>VLOOKUP($D57,[2]Listas!$E$2:$F$11,2,FALSE)</f>
        <v>#N/A</v>
      </c>
      <c r="F57" s="184"/>
      <c r="G57" s="184"/>
      <c r="H57" s="184"/>
      <c r="I57" s="184"/>
      <c r="J57" s="184"/>
      <c r="K57" s="184"/>
      <c r="L57" s="184"/>
      <c r="M57" s="184"/>
      <c r="N57" s="184"/>
      <c r="O57" s="184"/>
      <c r="P57" s="184"/>
      <c r="Q57" s="184"/>
      <c r="R57" s="184"/>
      <c r="S57" s="184"/>
      <c r="T57" s="184"/>
      <c r="U57" s="184"/>
      <c r="V57" s="184"/>
      <c r="W57" s="187"/>
      <c r="X57" s="187"/>
      <c r="Y57" s="187"/>
      <c r="Z57" s="187"/>
      <c r="AA57" s="184"/>
      <c r="AB57" s="184"/>
      <c r="AC57" s="184"/>
      <c r="AD57" s="184"/>
      <c r="AE57" s="190"/>
      <c r="AF57" s="190"/>
      <c r="AG57" s="178"/>
      <c r="AH57" s="178"/>
      <c r="AI57" s="184"/>
      <c r="AJ57" s="184" t="e">
        <f>VLOOKUP($AI57,[2]Listas!$AB$1:$AC$10,2,FALSE)</f>
        <v>#N/A</v>
      </c>
      <c r="AK57" s="184"/>
      <c r="AL57" s="152"/>
      <c r="AM57" s="152"/>
      <c r="AN57" s="152"/>
      <c r="AO57" s="152"/>
      <c r="AP57" s="152"/>
      <c r="AQ57" s="152"/>
      <c r="AR57" s="152"/>
      <c r="AS57" s="152"/>
      <c r="AT57" s="152"/>
      <c r="AU57" s="152"/>
      <c r="AV57" s="152"/>
      <c r="AW57" s="152"/>
      <c r="AX57" s="152"/>
      <c r="AY57" s="152"/>
      <c r="AZ57" s="152"/>
      <c r="BA57" s="152"/>
      <c r="BB57" s="152"/>
      <c r="BC57" s="152"/>
    </row>
    <row r="58" spans="1:55" ht="15.75" customHeight="1">
      <c r="A58" s="152"/>
      <c r="B58" s="184"/>
      <c r="C58" s="186" t="e">
        <f>VLOOKUP($B58,[2]Listas!$A$2:$B$5,2,FALSE)</f>
        <v>#N/A</v>
      </c>
      <c r="D58" s="184"/>
      <c r="E58" s="186" t="e">
        <f>VLOOKUP($D58,[2]Listas!$E$2:$F$11,2,FALSE)</f>
        <v>#N/A</v>
      </c>
      <c r="F58" s="184"/>
      <c r="G58" s="184"/>
      <c r="H58" s="184"/>
      <c r="I58" s="184"/>
      <c r="J58" s="184"/>
      <c r="K58" s="184"/>
      <c r="L58" s="184"/>
      <c r="M58" s="184"/>
      <c r="N58" s="184"/>
      <c r="O58" s="184"/>
      <c r="P58" s="184"/>
      <c r="Q58" s="184"/>
      <c r="R58" s="184"/>
      <c r="S58" s="184"/>
      <c r="T58" s="184"/>
      <c r="U58" s="184"/>
      <c r="V58" s="184"/>
      <c r="W58" s="187"/>
      <c r="X58" s="187"/>
      <c r="Y58" s="187"/>
      <c r="Z58" s="187"/>
      <c r="AA58" s="184"/>
      <c r="AB58" s="184"/>
      <c r="AC58" s="184"/>
      <c r="AD58" s="184"/>
      <c r="AE58" s="190"/>
      <c r="AF58" s="190"/>
      <c r="AG58" s="178"/>
      <c r="AH58" s="178"/>
      <c r="AI58" s="184"/>
      <c r="AJ58" s="184" t="e">
        <f>VLOOKUP($AI58,[2]Listas!$AB$1:$AC$10,2,FALSE)</f>
        <v>#N/A</v>
      </c>
      <c r="AK58" s="184"/>
      <c r="AL58" s="152"/>
      <c r="AM58" s="152"/>
      <c r="AN58" s="152"/>
      <c r="AO58" s="152"/>
      <c r="AP58" s="152"/>
      <c r="AQ58" s="152"/>
      <c r="AR58" s="152"/>
      <c r="AS58" s="152"/>
      <c r="AT58" s="152"/>
      <c r="AU58" s="152"/>
      <c r="AV58" s="152"/>
      <c r="AW58" s="152"/>
      <c r="AX58" s="152"/>
      <c r="AY58" s="152"/>
      <c r="AZ58" s="152"/>
      <c r="BA58" s="152"/>
      <c r="BB58" s="152"/>
      <c r="BC58" s="152"/>
    </row>
    <row r="59" spans="1:55" ht="15.75" customHeight="1">
      <c r="A59" s="152"/>
      <c r="B59" s="184"/>
      <c r="C59" s="186" t="e">
        <f>VLOOKUP($B59,[2]Listas!$A$2:$B$5,2,FALSE)</f>
        <v>#N/A</v>
      </c>
      <c r="D59" s="184"/>
      <c r="E59" s="186" t="e">
        <f>VLOOKUP($D59,[2]Listas!$E$2:$F$11,2,FALSE)</f>
        <v>#N/A</v>
      </c>
      <c r="F59" s="184"/>
      <c r="G59" s="184"/>
      <c r="H59" s="184"/>
      <c r="I59" s="184"/>
      <c r="J59" s="184"/>
      <c r="K59" s="184"/>
      <c r="L59" s="184"/>
      <c r="M59" s="184"/>
      <c r="N59" s="184"/>
      <c r="O59" s="184"/>
      <c r="P59" s="184"/>
      <c r="Q59" s="184"/>
      <c r="R59" s="184"/>
      <c r="S59" s="184"/>
      <c r="T59" s="184"/>
      <c r="U59" s="184"/>
      <c r="V59" s="184"/>
      <c r="W59" s="187"/>
      <c r="X59" s="187"/>
      <c r="Y59" s="187"/>
      <c r="Z59" s="187"/>
      <c r="AA59" s="184"/>
      <c r="AB59" s="184"/>
      <c r="AC59" s="184"/>
      <c r="AD59" s="184"/>
      <c r="AE59" s="190"/>
      <c r="AF59" s="190"/>
      <c r="AG59" s="178"/>
      <c r="AH59" s="178"/>
      <c r="AI59" s="184"/>
      <c r="AJ59" s="184" t="e">
        <f>VLOOKUP($AI59,[2]Listas!$AB$1:$AC$10,2,FALSE)</f>
        <v>#N/A</v>
      </c>
      <c r="AK59" s="184"/>
      <c r="AL59" s="152"/>
      <c r="AM59" s="152"/>
      <c r="AN59" s="152"/>
      <c r="AO59" s="152"/>
      <c r="AP59" s="152"/>
      <c r="AQ59" s="152"/>
      <c r="AR59" s="152"/>
      <c r="AS59" s="152"/>
      <c r="AT59" s="152"/>
      <c r="AU59" s="152"/>
      <c r="AV59" s="152"/>
      <c r="AW59" s="152"/>
      <c r="AX59" s="152"/>
      <c r="AY59" s="152"/>
      <c r="AZ59" s="152"/>
      <c r="BA59" s="152"/>
      <c r="BB59" s="152"/>
      <c r="BC59" s="152"/>
    </row>
    <row r="60" spans="1:55" ht="15.75" customHeight="1">
      <c r="A60" s="152"/>
      <c r="B60" s="184"/>
      <c r="C60" s="186" t="e">
        <f>VLOOKUP($B60,[2]Listas!$A$2:$B$5,2,FALSE)</f>
        <v>#N/A</v>
      </c>
      <c r="D60" s="184"/>
      <c r="E60" s="186" t="e">
        <f>VLOOKUP($D60,[2]Listas!$E$2:$F$11,2,FALSE)</f>
        <v>#N/A</v>
      </c>
      <c r="F60" s="184"/>
      <c r="G60" s="184"/>
      <c r="H60" s="184"/>
      <c r="I60" s="184"/>
      <c r="J60" s="184"/>
      <c r="K60" s="184"/>
      <c r="L60" s="184"/>
      <c r="M60" s="184"/>
      <c r="N60" s="184"/>
      <c r="O60" s="184"/>
      <c r="P60" s="184"/>
      <c r="Q60" s="184"/>
      <c r="R60" s="184"/>
      <c r="S60" s="184"/>
      <c r="T60" s="184"/>
      <c r="U60" s="184"/>
      <c r="V60" s="184"/>
      <c r="W60" s="187"/>
      <c r="X60" s="187"/>
      <c r="Y60" s="187"/>
      <c r="Z60" s="187"/>
      <c r="AA60" s="184"/>
      <c r="AB60" s="184"/>
      <c r="AC60" s="184"/>
      <c r="AD60" s="184"/>
      <c r="AE60" s="190"/>
      <c r="AF60" s="190"/>
      <c r="AG60" s="178"/>
      <c r="AH60" s="178"/>
      <c r="AI60" s="184"/>
      <c r="AJ60" s="184" t="e">
        <f>VLOOKUP($AI60,[2]Listas!$AB$1:$AC$10,2,FALSE)</f>
        <v>#N/A</v>
      </c>
      <c r="AK60" s="184"/>
      <c r="AL60" s="152"/>
      <c r="AM60" s="152"/>
      <c r="AN60" s="152"/>
      <c r="AO60" s="152"/>
      <c r="AP60" s="152"/>
      <c r="AQ60" s="152"/>
      <c r="AR60" s="152"/>
      <c r="AS60" s="152"/>
      <c r="AT60" s="152"/>
      <c r="AU60" s="152"/>
      <c r="AV60" s="152"/>
      <c r="AW60" s="152"/>
      <c r="AX60" s="152"/>
      <c r="AY60" s="152"/>
      <c r="AZ60" s="152"/>
      <c r="BA60" s="152"/>
      <c r="BB60" s="152"/>
      <c r="BC60" s="152"/>
    </row>
    <row r="61" spans="1:55" ht="15.75" customHeight="1">
      <c r="A61" s="152"/>
      <c r="B61" s="184"/>
      <c r="C61" s="186" t="e">
        <f>VLOOKUP($B61,[2]Listas!$A$2:$B$5,2,FALSE)</f>
        <v>#N/A</v>
      </c>
      <c r="D61" s="184"/>
      <c r="E61" s="186" t="e">
        <f>VLOOKUP($D61,[2]Listas!$E$2:$F$11,2,FALSE)</f>
        <v>#N/A</v>
      </c>
      <c r="F61" s="184"/>
      <c r="G61" s="184"/>
      <c r="H61" s="184"/>
      <c r="I61" s="184"/>
      <c r="J61" s="184"/>
      <c r="K61" s="184"/>
      <c r="L61" s="184"/>
      <c r="M61" s="184"/>
      <c r="N61" s="184"/>
      <c r="O61" s="184"/>
      <c r="P61" s="184"/>
      <c r="Q61" s="184"/>
      <c r="R61" s="184"/>
      <c r="S61" s="184"/>
      <c r="T61" s="184"/>
      <c r="U61" s="184"/>
      <c r="V61" s="184"/>
      <c r="W61" s="187"/>
      <c r="X61" s="187"/>
      <c r="Y61" s="187"/>
      <c r="Z61" s="187"/>
      <c r="AA61" s="184"/>
      <c r="AB61" s="184"/>
      <c r="AC61" s="184"/>
      <c r="AD61" s="184"/>
      <c r="AE61" s="190"/>
      <c r="AF61" s="190"/>
      <c r="AG61" s="178"/>
      <c r="AH61" s="178"/>
      <c r="AI61" s="184"/>
      <c r="AJ61" s="184" t="e">
        <f>VLOOKUP($AI61,[2]Listas!$AB$1:$AC$10,2,FALSE)</f>
        <v>#N/A</v>
      </c>
      <c r="AK61" s="184"/>
      <c r="AL61" s="152"/>
      <c r="AM61" s="152"/>
      <c r="AN61" s="152"/>
      <c r="AO61" s="152"/>
      <c r="AP61" s="152"/>
      <c r="AQ61" s="152"/>
      <c r="AR61" s="152"/>
      <c r="AS61" s="152"/>
      <c r="AT61" s="152"/>
      <c r="AU61" s="152"/>
      <c r="AV61" s="152"/>
      <c r="AW61" s="152"/>
      <c r="AX61" s="152"/>
      <c r="AY61" s="152"/>
      <c r="AZ61" s="152"/>
      <c r="BA61" s="152"/>
      <c r="BB61" s="152"/>
      <c r="BC61" s="152"/>
    </row>
    <row r="62" spans="1:55" ht="15.75" customHeight="1">
      <c r="A62" s="152"/>
      <c r="B62" s="184"/>
      <c r="C62" s="186" t="e">
        <f>VLOOKUP($B62,[2]Listas!$A$2:$B$5,2,FALSE)</f>
        <v>#N/A</v>
      </c>
      <c r="D62" s="184"/>
      <c r="E62" s="186" t="e">
        <f>VLOOKUP($D62,[2]Listas!$E$2:$F$11,2,FALSE)</f>
        <v>#N/A</v>
      </c>
      <c r="F62" s="184"/>
      <c r="G62" s="184"/>
      <c r="H62" s="184"/>
      <c r="I62" s="184"/>
      <c r="J62" s="184"/>
      <c r="K62" s="184"/>
      <c r="L62" s="184"/>
      <c r="M62" s="184"/>
      <c r="N62" s="184"/>
      <c r="O62" s="184"/>
      <c r="P62" s="184"/>
      <c r="Q62" s="184"/>
      <c r="R62" s="184"/>
      <c r="S62" s="184"/>
      <c r="T62" s="184"/>
      <c r="U62" s="184"/>
      <c r="V62" s="184"/>
      <c r="W62" s="187"/>
      <c r="X62" s="187"/>
      <c r="Y62" s="187"/>
      <c r="Z62" s="187"/>
      <c r="AA62" s="184"/>
      <c r="AB62" s="184"/>
      <c r="AC62" s="184"/>
      <c r="AD62" s="184"/>
      <c r="AE62" s="190"/>
      <c r="AF62" s="190"/>
      <c r="AG62" s="178"/>
      <c r="AH62" s="178"/>
      <c r="AI62" s="184"/>
      <c r="AJ62" s="184" t="e">
        <f>VLOOKUP($AI62,[2]Listas!$AB$1:$AC$10,2,FALSE)</f>
        <v>#N/A</v>
      </c>
      <c r="AK62" s="184"/>
      <c r="AL62" s="152"/>
      <c r="AM62" s="152"/>
      <c r="AN62" s="152"/>
      <c r="AO62" s="152"/>
      <c r="AP62" s="152"/>
      <c r="AQ62" s="152"/>
      <c r="AR62" s="152"/>
      <c r="AS62" s="152"/>
      <c r="AT62" s="152"/>
      <c r="AU62" s="152"/>
      <c r="AV62" s="152"/>
      <c r="AW62" s="152"/>
      <c r="AX62" s="152"/>
      <c r="AY62" s="152"/>
      <c r="AZ62" s="152"/>
      <c r="BA62" s="152"/>
      <c r="BB62" s="152"/>
      <c r="BC62" s="152"/>
    </row>
    <row r="63" spans="1:55" ht="15.75" customHeight="1">
      <c r="A63" s="152"/>
      <c r="B63" s="184"/>
      <c r="C63" s="186" t="e">
        <f>VLOOKUP($B63,[2]Listas!$A$2:$B$5,2,FALSE)</f>
        <v>#N/A</v>
      </c>
      <c r="D63" s="184"/>
      <c r="E63" s="186" t="e">
        <f>VLOOKUP($D63,[2]Listas!$E$2:$F$11,2,FALSE)</f>
        <v>#N/A</v>
      </c>
      <c r="F63" s="184"/>
      <c r="G63" s="184"/>
      <c r="H63" s="184"/>
      <c r="I63" s="184"/>
      <c r="J63" s="184"/>
      <c r="K63" s="184"/>
      <c r="L63" s="184"/>
      <c r="M63" s="184"/>
      <c r="N63" s="184"/>
      <c r="O63" s="184"/>
      <c r="P63" s="184"/>
      <c r="Q63" s="184"/>
      <c r="R63" s="184"/>
      <c r="S63" s="184"/>
      <c r="T63" s="184"/>
      <c r="U63" s="184"/>
      <c r="V63" s="184"/>
      <c r="W63" s="187"/>
      <c r="X63" s="187"/>
      <c r="Y63" s="187"/>
      <c r="Z63" s="187"/>
      <c r="AA63" s="184"/>
      <c r="AB63" s="184"/>
      <c r="AC63" s="184"/>
      <c r="AD63" s="184"/>
      <c r="AE63" s="190"/>
      <c r="AF63" s="190"/>
      <c r="AG63" s="178"/>
      <c r="AH63" s="178"/>
      <c r="AI63" s="184"/>
      <c r="AJ63" s="184" t="e">
        <f>VLOOKUP($AI63,[2]Listas!$AB$1:$AC$10,2,FALSE)</f>
        <v>#N/A</v>
      </c>
      <c r="AK63" s="184"/>
      <c r="AL63" s="152"/>
      <c r="AM63" s="152"/>
      <c r="AN63" s="152"/>
      <c r="AO63" s="152"/>
      <c r="AP63" s="152"/>
      <c r="AQ63" s="152"/>
      <c r="AR63" s="152"/>
      <c r="AS63" s="152"/>
      <c r="AT63" s="152"/>
      <c r="AU63" s="152"/>
      <c r="AV63" s="152"/>
      <c r="AW63" s="152"/>
      <c r="AX63" s="152"/>
      <c r="AY63" s="152"/>
      <c r="AZ63" s="152"/>
      <c r="BA63" s="152"/>
      <c r="BB63" s="152"/>
      <c r="BC63" s="152"/>
    </row>
    <row r="64" spans="1:55" ht="15.75" customHeight="1">
      <c r="A64" s="152"/>
      <c r="B64" s="184"/>
      <c r="C64" s="186" t="e">
        <f>VLOOKUP($B64,[2]Listas!$A$2:$B$5,2,FALSE)</f>
        <v>#N/A</v>
      </c>
      <c r="D64" s="184"/>
      <c r="E64" s="186" t="e">
        <f>VLOOKUP($D64,[2]Listas!$E$2:$F$11,2,FALSE)</f>
        <v>#N/A</v>
      </c>
      <c r="F64" s="184"/>
      <c r="G64" s="184"/>
      <c r="H64" s="184"/>
      <c r="I64" s="184"/>
      <c r="J64" s="184"/>
      <c r="K64" s="184"/>
      <c r="L64" s="184"/>
      <c r="M64" s="184"/>
      <c r="N64" s="184"/>
      <c r="O64" s="184"/>
      <c r="P64" s="184"/>
      <c r="Q64" s="184"/>
      <c r="R64" s="184"/>
      <c r="S64" s="184"/>
      <c r="T64" s="184"/>
      <c r="U64" s="184"/>
      <c r="V64" s="184"/>
      <c r="W64" s="187"/>
      <c r="X64" s="187"/>
      <c r="Y64" s="187"/>
      <c r="Z64" s="187"/>
      <c r="AA64" s="184"/>
      <c r="AB64" s="184"/>
      <c r="AC64" s="184"/>
      <c r="AD64" s="184"/>
      <c r="AE64" s="190"/>
      <c r="AF64" s="190"/>
      <c r="AG64" s="178"/>
      <c r="AH64" s="178"/>
      <c r="AI64" s="184"/>
      <c r="AJ64" s="184" t="e">
        <f>VLOOKUP($AI64,[2]Listas!$AB$1:$AC$10,2,FALSE)</f>
        <v>#N/A</v>
      </c>
      <c r="AK64" s="184"/>
      <c r="AL64" s="152"/>
      <c r="AM64" s="152"/>
      <c r="AN64" s="152"/>
      <c r="AO64" s="152"/>
      <c r="AP64" s="152"/>
      <c r="AQ64" s="152"/>
      <c r="AR64" s="152"/>
      <c r="AS64" s="152"/>
      <c r="AT64" s="152"/>
      <c r="AU64" s="152"/>
      <c r="AV64" s="152"/>
      <c r="AW64" s="152"/>
      <c r="AX64" s="152"/>
      <c r="AY64" s="152"/>
      <c r="AZ64" s="152"/>
      <c r="BA64" s="152"/>
      <c r="BB64" s="152"/>
      <c r="BC64" s="152"/>
    </row>
    <row r="65" spans="1:55" ht="15.75" customHeight="1">
      <c r="A65" s="152"/>
      <c r="B65" s="184"/>
      <c r="C65" s="186" t="e">
        <f>VLOOKUP($B65,[2]Listas!$A$2:$B$5,2,FALSE)</f>
        <v>#N/A</v>
      </c>
      <c r="D65" s="184"/>
      <c r="E65" s="186" t="e">
        <f>VLOOKUP($D65,[2]Listas!$E$2:$F$11,2,FALSE)</f>
        <v>#N/A</v>
      </c>
      <c r="F65" s="184"/>
      <c r="G65" s="184"/>
      <c r="H65" s="184"/>
      <c r="I65" s="184"/>
      <c r="J65" s="184"/>
      <c r="K65" s="184"/>
      <c r="L65" s="184"/>
      <c r="M65" s="184"/>
      <c r="N65" s="184"/>
      <c r="O65" s="184"/>
      <c r="P65" s="184"/>
      <c r="Q65" s="184"/>
      <c r="R65" s="184"/>
      <c r="S65" s="184"/>
      <c r="T65" s="184"/>
      <c r="U65" s="184"/>
      <c r="V65" s="184"/>
      <c r="W65" s="187"/>
      <c r="X65" s="187"/>
      <c r="Y65" s="187"/>
      <c r="Z65" s="187"/>
      <c r="AA65" s="184"/>
      <c r="AB65" s="184"/>
      <c r="AC65" s="184"/>
      <c r="AD65" s="184"/>
      <c r="AE65" s="190"/>
      <c r="AF65" s="190"/>
      <c r="AG65" s="178"/>
      <c r="AH65" s="178"/>
      <c r="AI65" s="184"/>
      <c r="AJ65" s="184" t="e">
        <f>VLOOKUP($AI65,[2]Listas!$AB$1:$AC$10,2,FALSE)</f>
        <v>#N/A</v>
      </c>
      <c r="AK65" s="184"/>
      <c r="AL65" s="152"/>
      <c r="AM65" s="152"/>
      <c r="AN65" s="152"/>
      <c r="AO65" s="152"/>
      <c r="AP65" s="152"/>
      <c r="AQ65" s="152"/>
      <c r="AR65" s="152"/>
      <c r="AS65" s="152"/>
      <c r="AT65" s="152"/>
      <c r="AU65" s="152"/>
      <c r="AV65" s="152"/>
      <c r="AW65" s="152"/>
      <c r="AX65" s="152"/>
      <c r="AY65" s="152"/>
      <c r="AZ65" s="152"/>
      <c r="BA65" s="152"/>
      <c r="BB65" s="152"/>
      <c r="BC65" s="152"/>
    </row>
    <row r="66" spans="1:55" ht="15.75" customHeight="1">
      <c r="A66" s="152"/>
      <c r="B66" s="184"/>
      <c r="C66" s="186" t="e">
        <f>VLOOKUP($B66,[2]Listas!$A$2:$B$5,2,FALSE)</f>
        <v>#N/A</v>
      </c>
      <c r="D66" s="184"/>
      <c r="E66" s="186" t="e">
        <f>VLOOKUP($D66,[2]Listas!$E$2:$F$11,2,FALSE)</f>
        <v>#N/A</v>
      </c>
      <c r="F66" s="184"/>
      <c r="G66" s="184"/>
      <c r="H66" s="184"/>
      <c r="I66" s="184"/>
      <c r="J66" s="184"/>
      <c r="K66" s="184"/>
      <c r="L66" s="184"/>
      <c r="M66" s="184"/>
      <c r="N66" s="184"/>
      <c r="O66" s="184"/>
      <c r="P66" s="184"/>
      <c r="Q66" s="184"/>
      <c r="R66" s="184"/>
      <c r="S66" s="184"/>
      <c r="T66" s="184"/>
      <c r="U66" s="184"/>
      <c r="V66" s="184"/>
      <c r="W66" s="187"/>
      <c r="X66" s="187"/>
      <c r="Y66" s="187"/>
      <c r="Z66" s="187"/>
      <c r="AA66" s="184"/>
      <c r="AB66" s="184"/>
      <c r="AC66" s="184"/>
      <c r="AD66" s="184"/>
      <c r="AE66" s="190"/>
      <c r="AF66" s="190"/>
      <c r="AG66" s="178"/>
      <c r="AH66" s="178"/>
      <c r="AI66" s="184"/>
      <c r="AJ66" s="184" t="e">
        <f>VLOOKUP($AI66,[2]Listas!$AB$1:$AC$10,2,FALSE)</f>
        <v>#N/A</v>
      </c>
      <c r="AK66" s="184"/>
      <c r="AL66" s="152"/>
      <c r="AM66" s="152"/>
      <c r="AN66" s="152"/>
      <c r="AO66" s="152"/>
      <c r="AP66" s="152"/>
      <c r="AQ66" s="152"/>
      <c r="AR66" s="152"/>
      <c r="AS66" s="152"/>
      <c r="AT66" s="152"/>
      <c r="AU66" s="152"/>
      <c r="AV66" s="152"/>
      <c r="AW66" s="152"/>
      <c r="AX66" s="152"/>
      <c r="AY66" s="152"/>
      <c r="AZ66" s="152"/>
      <c r="BA66" s="152"/>
      <c r="BB66" s="152"/>
      <c r="BC66" s="152"/>
    </row>
    <row r="67" spans="1:55" ht="15.75" customHeight="1">
      <c r="A67" s="152"/>
      <c r="B67" s="184"/>
      <c r="C67" s="186" t="e">
        <f>VLOOKUP($B67,[2]Listas!$A$2:$B$5,2,FALSE)</f>
        <v>#N/A</v>
      </c>
      <c r="D67" s="184"/>
      <c r="E67" s="186" t="e">
        <f>VLOOKUP($D67,[2]Listas!$E$2:$F$11,2,FALSE)</f>
        <v>#N/A</v>
      </c>
      <c r="F67" s="184"/>
      <c r="G67" s="184"/>
      <c r="H67" s="184"/>
      <c r="I67" s="184"/>
      <c r="J67" s="184"/>
      <c r="K67" s="184"/>
      <c r="L67" s="184"/>
      <c r="M67" s="184"/>
      <c r="N67" s="184"/>
      <c r="O67" s="184"/>
      <c r="P67" s="184"/>
      <c r="Q67" s="184"/>
      <c r="R67" s="184"/>
      <c r="S67" s="184"/>
      <c r="T67" s="184"/>
      <c r="U67" s="184"/>
      <c r="V67" s="184"/>
      <c r="W67" s="187"/>
      <c r="X67" s="187"/>
      <c r="Y67" s="187"/>
      <c r="Z67" s="187"/>
      <c r="AA67" s="184"/>
      <c r="AB67" s="184"/>
      <c r="AC67" s="184"/>
      <c r="AD67" s="184"/>
      <c r="AE67" s="190"/>
      <c r="AF67" s="190"/>
      <c r="AG67" s="178"/>
      <c r="AH67" s="178"/>
      <c r="AI67" s="184"/>
      <c r="AJ67" s="184" t="e">
        <f>VLOOKUP($AI67,[2]Listas!$AB$1:$AC$10,2,FALSE)</f>
        <v>#N/A</v>
      </c>
      <c r="AK67" s="184"/>
      <c r="AL67" s="152"/>
      <c r="AM67" s="152"/>
      <c r="AN67" s="152"/>
      <c r="AO67" s="152"/>
      <c r="AP67" s="152"/>
      <c r="AQ67" s="152"/>
      <c r="AR67" s="152"/>
      <c r="AS67" s="152"/>
      <c r="AT67" s="152"/>
      <c r="AU67" s="152"/>
      <c r="AV67" s="152"/>
      <c r="AW67" s="152"/>
      <c r="AX67" s="152"/>
      <c r="AY67" s="152"/>
      <c r="AZ67" s="152"/>
      <c r="BA67" s="152"/>
      <c r="BB67" s="152"/>
      <c r="BC67" s="152"/>
    </row>
    <row r="68" spans="1:55" ht="15.75" customHeight="1">
      <c r="A68" s="152"/>
      <c r="B68" s="184"/>
      <c r="C68" s="186" t="e">
        <f>VLOOKUP($B68,[2]Listas!$A$2:$B$5,2,FALSE)</f>
        <v>#N/A</v>
      </c>
      <c r="D68" s="184"/>
      <c r="E68" s="186" t="e">
        <f>VLOOKUP($D68,[2]Listas!$E$2:$F$11,2,FALSE)</f>
        <v>#N/A</v>
      </c>
      <c r="F68" s="184"/>
      <c r="G68" s="184"/>
      <c r="H68" s="184"/>
      <c r="I68" s="184"/>
      <c r="J68" s="184"/>
      <c r="K68" s="184"/>
      <c r="L68" s="184"/>
      <c r="M68" s="184"/>
      <c r="N68" s="184"/>
      <c r="O68" s="184"/>
      <c r="P68" s="184"/>
      <c r="Q68" s="184"/>
      <c r="R68" s="184"/>
      <c r="S68" s="184"/>
      <c r="T68" s="184"/>
      <c r="U68" s="184"/>
      <c r="V68" s="184"/>
      <c r="W68" s="187"/>
      <c r="X68" s="187"/>
      <c r="Y68" s="187"/>
      <c r="Z68" s="187"/>
      <c r="AA68" s="184"/>
      <c r="AB68" s="184"/>
      <c r="AC68" s="184"/>
      <c r="AD68" s="184"/>
      <c r="AE68" s="190"/>
      <c r="AF68" s="190"/>
      <c r="AG68" s="178"/>
      <c r="AH68" s="178"/>
      <c r="AI68" s="184"/>
      <c r="AJ68" s="184" t="e">
        <f>VLOOKUP($AI68,[2]Listas!$AB$1:$AC$10,2,FALSE)</f>
        <v>#N/A</v>
      </c>
      <c r="AK68" s="184"/>
      <c r="AL68" s="152"/>
      <c r="AM68" s="152"/>
      <c r="AN68" s="152"/>
      <c r="AO68" s="152"/>
      <c r="AP68" s="152"/>
      <c r="AQ68" s="152"/>
      <c r="AR68" s="152"/>
      <c r="AS68" s="152"/>
      <c r="AT68" s="152"/>
      <c r="AU68" s="152"/>
      <c r="AV68" s="152"/>
      <c r="AW68" s="152"/>
      <c r="AX68" s="152"/>
      <c r="AY68" s="152"/>
      <c r="AZ68" s="152"/>
      <c r="BA68" s="152"/>
      <c r="BB68" s="152"/>
      <c r="BC68" s="152"/>
    </row>
    <row r="69" spans="1:55" ht="15.75" customHeight="1">
      <c r="A69" s="152"/>
      <c r="B69" s="184"/>
      <c r="C69" s="186" t="e">
        <f>VLOOKUP($B69,[2]Listas!$A$2:$B$5,2,FALSE)</f>
        <v>#N/A</v>
      </c>
      <c r="D69" s="184"/>
      <c r="E69" s="186" t="e">
        <f>VLOOKUP($D69,[2]Listas!$E$2:$F$11,2,FALSE)</f>
        <v>#N/A</v>
      </c>
      <c r="F69" s="184"/>
      <c r="G69" s="184"/>
      <c r="H69" s="184"/>
      <c r="I69" s="184"/>
      <c r="J69" s="184"/>
      <c r="K69" s="184"/>
      <c r="L69" s="184"/>
      <c r="M69" s="184"/>
      <c r="N69" s="184"/>
      <c r="O69" s="184"/>
      <c r="P69" s="184"/>
      <c r="Q69" s="184"/>
      <c r="R69" s="184"/>
      <c r="S69" s="184"/>
      <c r="T69" s="184"/>
      <c r="U69" s="184"/>
      <c r="V69" s="184"/>
      <c r="W69" s="187"/>
      <c r="X69" s="187"/>
      <c r="Y69" s="187"/>
      <c r="Z69" s="187"/>
      <c r="AA69" s="184"/>
      <c r="AB69" s="184"/>
      <c r="AC69" s="184"/>
      <c r="AD69" s="184"/>
      <c r="AE69" s="190"/>
      <c r="AF69" s="190"/>
      <c r="AG69" s="178"/>
      <c r="AH69" s="178"/>
      <c r="AI69" s="184"/>
      <c r="AJ69" s="184" t="e">
        <f>VLOOKUP($AI69,[2]Listas!$AB$1:$AC$10,2,FALSE)</f>
        <v>#N/A</v>
      </c>
      <c r="AK69" s="184"/>
      <c r="AL69" s="152"/>
      <c r="AM69" s="152"/>
      <c r="AN69" s="152"/>
      <c r="AO69" s="152"/>
      <c r="AP69" s="152"/>
      <c r="AQ69" s="152"/>
      <c r="AR69" s="152"/>
      <c r="AS69" s="152"/>
      <c r="AT69" s="152"/>
      <c r="AU69" s="152"/>
      <c r="AV69" s="152"/>
      <c r="AW69" s="152"/>
      <c r="AX69" s="152"/>
      <c r="AY69" s="152"/>
      <c r="AZ69" s="152"/>
      <c r="BA69" s="152"/>
      <c r="BB69" s="152"/>
      <c r="BC69" s="152"/>
    </row>
    <row r="70" spans="1:55" ht="15.75" customHeight="1">
      <c r="A70" s="152"/>
      <c r="B70" s="184"/>
      <c r="C70" s="186" t="e">
        <f>VLOOKUP($B70,[2]Listas!$A$2:$B$5,2,FALSE)</f>
        <v>#N/A</v>
      </c>
      <c r="D70" s="184"/>
      <c r="E70" s="186" t="e">
        <f>VLOOKUP($D70,[2]Listas!$E$2:$F$11,2,FALSE)</f>
        <v>#N/A</v>
      </c>
      <c r="F70" s="184"/>
      <c r="G70" s="184"/>
      <c r="H70" s="184"/>
      <c r="I70" s="184"/>
      <c r="J70" s="184"/>
      <c r="K70" s="184"/>
      <c r="L70" s="184"/>
      <c r="M70" s="184"/>
      <c r="N70" s="184"/>
      <c r="O70" s="184"/>
      <c r="P70" s="184"/>
      <c r="Q70" s="184"/>
      <c r="R70" s="184"/>
      <c r="S70" s="184"/>
      <c r="T70" s="184"/>
      <c r="U70" s="184"/>
      <c r="V70" s="184"/>
      <c r="W70" s="187"/>
      <c r="X70" s="187"/>
      <c r="Y70" s="187"/>
      <c r="Z70" s="187"/>
      <c r="AA70" s="184"/>
      <c r="AB70" s="184"/>
      <c r="AC70" s="184"/>
      <c r="AD70" s="184"/>
      <c r="AE70" s="190"/>
      <c r="AF70" s="190"/>
      <c r="AG70" s="178"/>
      <c r="AH70" s="178"/>
      <c r="AI70" s="184"/>
      <c r="AJ70" s="184" t="e">
        <f>VLOOKUP($AI70,[2]Listas!$AB$1:$AC$10,2,FALSE)</f>
        <v>#N/A</v>
      </c>
      <c r="AK70" s="184"/>
      <c r="AL70" s="152"/>
      <c r="AM70" s="152"/>
      <c r="AN70" s="152"/>
      <c r="AO70" s="152"/>
      <c r="AP70" s="152"/>
      <c r="AQ70" s="152"/>
      <c r="AR70" s="152"/>
      <c r="AS70" s="152"/>
      <c r="AT70" s="152"/>
      <c r="AU70" s="152"/>
      <c r="AV70" s="152"/>
      <c r="AW70" s="152"/>
      <c r="AX70" s="152"/>
      <c r="AY70" s="152"/>
      <c r="AZ70" s="152"/>
      <c r="BA70" s="152"/>
      <c r="BB70" s="152"/>
      <c r="BC70" s="152"/>
    </row>
    <row r="71" spans="1:55" ht="15.75" customHeight="1">
      <c r="A71" s="152"/>
      <c r="B71" s="184"/>
      <c r="C71" s="186" t="e">
        <f>VLOOKUP($B71,[2]Listas!$A$2:$B$5,2,FALSE)</f>
        <v>#N/A</v>
      </c>
      <c r="D71" s="184"/>
      <c r="E71" s="186" t="e">
        <f>VLOOKUP($D71,[2]Listas!$E$2:$F$11,2,FALSE)</f>
        <v>#N/A</v>
      </c>
      <c r="F71" s="184"/>
      <c r="G71" s="184"/>
      <c r="H71" s="184"/>
      <c r="I71" s="184"/>
      <c r="J71" s="184"/>
      <c r="K71" s="184"/>
      <c r="L71" s="184"/>
      <c r="M71" s="184"/>
      <c r="N71" s="184"/>
      <c r="O71" s="184"/>
      <c r="P71" s="184"/>
      <c r="Q71" s="184"/>
      <c r="R71" s="184"/>
      <c r="S71" s="184"/>
      <c r="T71" s="184"/>
      <c r="U71" s="184"/>
      <c r="V71" s="184"/>
      <c r="W71" s="187"/>
      <c r="X71" s="187"/>
      <c r="Y71" s="187"/>
      <c r="Z71" s="187"/>
      <c r="AA71" s="184"/>
      <c r="AB71" s="184"/>
      <c r="AC71" s="184"/>
      <c r="AD71" s="184"/>
      <c r="AE71" s="190"/>
      <c r="AF71" s="190"/>
      <c r="AG71" s="178"/>
      <c r="AH71" s="178"/>
      <c r="AI71" s="184"/>
      <c r="AJ71" s="184" t="e">
        <f>VLOOKUP($AI71,[2]Listas!$AB$1:$AC$10,2,FALSE)</f>
        <v>#N/A</v>
      </c>
      <c r="AK71" s="184"/>
      <c r="AL71" s="152"/>
      <c r="AM71" s="152"/>
      <c r="AN71" s="152"/>
      <c r="AO71" s="152"/>
      <c r="AP71" s="152"/>
      <c r="AQ71" s="152"/>
      <c r="AR71" s="152"/>
      <c r="AS71" s="152"/>
      <c r="AT71" s="152"/>
      <c r="AU71" s="152"/>
      <c r="AV71" s="152"/>
      <c r="AW71" s="152"/>
      <c r="AX71" s="152"/>
      <c r="AY71" s="152"/>
      <c r="AZ71" s="152"/>
      <c r="BA71" s="152"/>
      <c r="BB71" s="152"/>
      <c r="BC71" s="152"/>
    </row>
    <row r="72" spans="1:55" ht="15.75" customHeight="1">
      <c r="A72" s="152"/>
      <c r="B72" s="184"/>
      <c r="C72" s="186" t="e">
        <f>VLOOKUP($B72,[2]Listas!$A$2:$B$5,2,FALSE)</f>
        <v>#N/A</v>
      </c>
      <c r="D72" s="184"/>
      <c r="E72" s="186" t="e">
        <f>VLOOKUP($D72,[2]Listas!$E$2:$F$11,2,FALSE)</f>
        <v>#N/A</v>
      </c>
      <c r="F72" s="184"/>
      <c r="G72" s="184"/>
      <c r="H72" s="184"/>
      <c r="I72" s="184"/>
      <c r="J72" s="184"/>
      <c r="K72" s="184"/>
      <c r="L72" s="184"/>
      <c r="M72" s="184"/>
      <c r="N72" s="184"/>
      <c r="O72" s="184"/>
      <c r="P72" s="184"/>
      <c r="Q72" s="184"/>
      <c r="R72" s="184"/>
      <c r="S72" s="184"/>
      <c r="T72" s="184"/>
      <c r="U72" s="184"/>
      <c r="V72" s="184"/>
      <c r="W72" s="187"/>
      <c r="X72" s="187"/>
      <c r="Y72" s="187"/>
      <c r="Z72" s="187"/>
      <c r="AA72" s="184"/>
      <c r="AB72" s="184"/>
      <c r="AC72" s="184"/>
      <c r="AD72" s="184"/>
      <c r="AE72" s="190"/>
      <c r="AF72" s="190"/>
      <c r="AG72" s="178"/>
      <c r="AH72" s="178"/>
      <c r="AI72" s="184"/>
      <c r="AJ72" s="184" t="e">
        <f>VLOOKUP($AI72,[2]Listas!$AB$1:$AC$10,2,FALSE)</f>
        <v>#N/A</v>
      </c>
      <c r="AK72" s="184"/>
      <c r="AL72" s="152"/>
      <c r="AM72" s="152"/>
      <c r="AN72" s="152"/>
      <c r="AO72" s="152"/>
      <c r="AP72" s="152"/>
      <c r="AQ72" s="152"/>
      <c r="AR72" s="152"/>
      <c r="AS72" s="152"/>
      <c r="AT72" s="152"/>
      <c r="AU72" s="152"/>
      <c r="AV72" s="152"/>
      <c r="AW72" s="152"/>
      <c r="AX72" s="152"/>
      <c r="AY72" s="152"/>
      <c r="AZ72" s="152"/>
      <c r="BA72" s="152"/>
      <c r="BB72" s="152"/>
      <c r="BC72" s="152"/>
    </row>
    <row r="73" spans="1:55" ht="15.75" customHeight="1">
      <c r="A73" s="152"/>
      <c r="B73" s="184"/>
      <c r="C73" s="186" t="e">
        <f>VLOOKUP($B73,[2]Listas!$A$2:$B$5,2,FALSE)</f>
        <v>#N/A</v>
      </c>
      <c r="D73" s="184"/>
      <c r="E73" s="186" t="e">
        <f>VLOOKUP($D73,[2]Listas!$E$2:$F$11,2,FALSE)</f>
        <v>#N/A</v>
      </c>
      <c r="F73" s="184"/>
      <c r="G73" s="184"/>
      <c r="H73" s="184"/>
      <c r="I73" s="184"/>
      <c r="J73" s="184"/>
      <c r="K73" s="184"/>
      <c r="L73" s="184"/>
      <c r="M73" s="184"/>
      <c r="N73" s="184"/>
      <c r="O73" s="184"/>
      <c r="P73" s="184"/>
      <c r="Q73" s="184"/>
      <c r="R73" s="184"/>
      <c r="S73" s="184"/>
      <c r="T73" s="184"/>
      <c r="U73" s="184"/>
      <c r="V73" s="184"/>
      <c r="W73" s="187"/>
      <c r="X73" s="187"/>
      <c r="Y73" s="187"/>
      <c r="Z73" s="187"/>
      <c r="AA73" s="184"/>
      <c r="AB73" s="184"/>
      <c r="AC73" s="184"/>
      <c r="AD73" s="184"/>
      <c r="AE73" s="190"/>
      <c r="AF73" s="190"/>
      <c r="AG73" s="178"/>
      <c r="AH73" s="178"/>
      <c r="AI73" s="184"/>
      <c r="AJ73" s="184" t="e">
        <f>VLOOKUP($AI73,[2]Listas!$AB$1:$AC$10,2,FALSE)</f>
        <v>#N/A</v>
      </c>
      <c r="AK73" s="184"/>
      <c r="AL73" s="152"/>
      <c r="AM73" s="152"/>
      <c r="AN73" s="152"/>
      <c r="AO73" s="152"/>
      <c r="AP73" s="152"/>
      <c r="AQ73" s="152"/>
      <c r="AR73" s="152"/>
      <c r="AS73" s="152"/>
      <c r="AT73" s="152"/>
      <c r="AU73" s="152"/>
      <c r="AV73" s="152"/>
      <c r="AW73" s="152"/>
      <c r="AX73" s="152"/>
      <c r="AY73" s="152"/>
      <c r="AZ73" s="152"/>
      <c r="BA73" s="152"/>
      <c r="BB73" s="152"/>
      <c r="BC73" s="152"/>
    </row>
    <row r="74" spans="1:55" ht="15.75" customHeight="1">
      <c r="A74" s="152"/>
      <c r="B74" s="184"/>
      <c r="C74" s="186" t="e">
        <f>VLOOKUP($B74,[2]Listas!$A$2:$B$5,2,FALSE)</f>
        <v>#N/A</v>
      </c>
      <c r="D74" s="184"/>
      <c r="E74" s="186" t="e">
        <f>VLOOKUP($D74,[2]Listas!$E$2:$F$11,2,FALSE)</f>
        <v>#N/A</v>
      </c>
      <c r="F74" s="184"/>
      <c r="G74" s="184"/>
      <c r="H74" s="184"/>
      <c r="I74" s="184"/>
      <c r="J74" s="184"/>
      <c r="K74" s="184"/>
      <c r="L74" s="184"/>
      <c r="M74" s="184"/>
      <c r="N74" s="184"/>
      <c r="O74" s="184"/>
      <c r="P74" s="184"/>
      <c r="Q74" s="184"/>
      <c r="R74" s="184"/>
      <c r="S74" s="184"/>
      <c r="T74" s="184"/>
      <c r="U74" s="184"/>
      <c r="V74" s="184"/>
      <c r="W74" s="187"/>
      <c r="X74" s="187"/>
      <c r="Y74" s="187"/>
      <c r="Z74" s="187"/>
      <c r="AA74" s="184"/>
      <c r="AB74" s="184"/>
      <c r="AC74" s="184"/>
      <c r="AD74" s="184"/>
      <c r="AE74" s="190"/>
      <c r="AF74" s="190"/>
      <c r="AG74" s="178"/>
      <c r="AH74" s="178"/>
      <c r="AI74" s="184"/>
      <c r="AJ74" s="184" t="e">
        <f>VLOOKUP($AI74,[2]Listas!$AB$1:$AC$10,2,FALSE)</f>
        <v>#N/A</v>
      </c>
      <c r="AK74" s="184"/>
      <c r="AL74" s="152"/>
      <c r="AM74" s="152"/>
      <c r="AN74" s="152"/>
      <c r="AO74" s="152"/>
      <c r="AP74" s="152"/>
      <c r="AQ74" s="152"/>
      <c r="AR74" s="152"/>
      <c r="AS74" s="152"/>
      <c r="AT74" s="152"/>
      <c r="AU74" s="152"/>
      <c r="AV74" s="152"/>
      <c r="AW74" s="152"/>
      <c r="AX74" s="152"/>
      <c r="AY74" s="152"/>
      <c r="AZ74" s="152"/>
      <c r="BA74" s="152"/>
      <c r="BB74" s="152"/>
      <c r="BC74" s="152"/>
    </row>
    <row r="75" spans="1:55" ht="15.75" customHeight="1">
      <c r="A75" s="152"/>
      <c r="B75" s="184"/>
      <c r="C75" s="186" t="e">
        <f>VLOOKUP($B75,[2]Listas!$A$2:$B$5,2,FALSE)</f>
        <v>#N/A</v>
      </c>
      <c r="D75" s="184"/>
      <c r="E75" s="186" t="e">
        <f>VLOOKUP($D75,[2]Listas!$E$2:$F$11,2,FALSE)</f>
        <v>#N/A</v>
      </c>
      <c r="F75" s="184"/>
      <c r="G75" s="184"/>
      <c r="H75" s="184"/>
      <c r="I75" s="184"/>
      <c r="J75" s="184"/>
      <c r="K75" s="184"/>
      <c r="L75" s="184"/>
      <c r="M75" s="184"/>
      <c r="N75" s="184"/>
      <c r="O75" s="184"/>
      <c r="P75" s="184"/>
      <c r="Q75" s="184"/>
      <c r="R75" s="184"/>
      <c r="S75" s="184"/>
      <c r="T75" s="184"/>
      <c r="U75" s="184"/>
      <c r="V75" s="184"/>
      <c r="W75" s="187"/>
      <c r="X75" s="187"/>
      <c r="Y75" s="187"/>
      <c r="Z75" s="187"/>
      <c r="AA75" s="184"/>
      <c r="AB75" s="184"/>
      <c r="AC75" s="184"/>
      <c r="AD75" s="184"/>
      <c r="AE75" s="190"/>
      <c r="AF75" s="190"/>
      <c r="AG75" s="178"/>
      <c r="AH75" s="178"/>
      <c r="AI75" s="184"/>
      <c r="AJ75" s="184" t="e">
        <f>VLOOKUP($AI75,[2]Listas!$AB$1:$AC$10,2,FALSE)</f>
        <v>#N/A</v>
      </c>
      <c r="AK75" s="184"/>
      <c r="AL75" s="152"/>
      <c r="AM75" s="152"/>
      <c r="AN75" s="152"/>
      <c r="AO75" s="152"/>
      <c r="AP75" s="152"/>
      <c r="AQ75" s="152"/>
      <c r="AR75" s="152"/>
      <c r="AS75" s="152"/>
      <c r="AT75" s="152"/>
      <c r="AU75" s="152"/>
      <c r="AV75" s="152"/>
      <c r="AW75" s="152"/>
      <c r="AX75" s="152"/>
      <c r="AY75" s="152"/>
      <c r="AZ75" s="152"/>
      <c r="BA75" s="152"/>
      <c r="BB75" s="152"/>
      <c r="BC75" s="152"/>
    </row>
    <row r="76" spans="1:55" ht="15.75" customHeight="1">
      <c r="A76" s="152"/>
      <c r="B76" s="184"/>
      <c r="C76" s="186" t="e">
        <f>VLOOKUP($B76,[2]Listas!$A$2:$B$5,2,FALSE)</f>
        <v>#N/A</v>
      </c>
      <c r="D76" s="184"/>
      <c r="E76" s="186" t="e">
        <f>VLOOKUP($D76,[2]Listas!$E$2:$F$11,2,FALSE)</f>
        <v>#N/A</v>
      </c>
      <c r="F76" s="184"/>
      <c r="G76" s="184"/>
      <c r="H76" s="184"/>
      <c r="I76" s="184"/>
      <c r="J76" s="184"/>
      <c r="K76" s="184"/>
      <c r="L76" s="184"/>
      <c r="M76" s="184"/>
      <c r="N76" s="184"/>
      <c r="O76" s="184"/>
      <c r="P76" s="184"/>
      <c r="Q76" s="184"/>
      <c r="R76" s="184"/>
      <c r="S76" s="184"/>
      <c r="T76" s="184"/>
      <c r="U76" s="184"/>
      <c r="V76" s="184"/>
      <c r="W76" s="187"/>
      <c r="X76" s="187"/>
      <c r="Y76" s="187"/>
      <c r="Z76" s="187"/>
      <c r="AA76" s="184"/>
      <c r="AB76" s="184"/>
      <c r="AC76" s="184"/>
      <c r="AD76" s="184"/>
      <c r="AE76" s="190"/>
      <c r="AF76" s="190"/>
      <c r="AG76" s="178"/>
      <c r="AH76" s="178"/>
      <c r="AI76" s="184"/>
      <c r="AJ76" s="184" t="e">
        <f>VLOOKUP($AI76,[2]Listas!$AB$1:$AC$10,2,FALSE)</f>
        <v>#N/A</v>
      </c>
      <c r="AK76" s="184"/>
      <c r="AL76" s="152"/>
      <c r="AM76" s="152"/>
      <c r="AN76" s="152"/>
      <c r="AO76" s="152"/>
      <c r="AP76" s="152"/>
      <c r="AQ76" s="152"/>
      <c r="AR76" s="152"/>
      <c r="AS76" s="152"/>
      <c r="AT76" s="152"/>
      <c r="AU76" s="152"/>
      <c r="AV76" s="152"/>
      <c r="AW76" s="152"/>
      <c r="AX76" s="152"/>
      <c r="AY76" s="152"/>
      <c r="AZ76" s="152"/>
      <c r="BA76" s="152"/>
      <c r="BB76" s="152"/>
      <c r="BC76" s="152"/>
    </row>
    <row r="77" spans="1:55" ht="15.75" customHeight="1">
      <c r="A77" s="152"/>
      <c r="B77" s="184"/>
      <c r="C77" s="186" t="e">
        <f>VLOOKUP($B77,[2]Listas!$A$2:$B$5,2,FALSE)</f>
        <v>#N/A</v>
      </c>
      <c r="D77" s="184"/>
      <c r="E77" s="186" t="e">
        <f>VLOOKUP($D77,[2]Listas!$E$2:$F$11,2,FALSE)</f>
        <v>#N/A</v>
      </c>
      <c r="F77" s="184"/>
      <c r="G77" s="184"/>
      <c r="H77" s="184"/>
      <c r="I77" s="184"/>
      <c r="J77" s="184"/>
      <c r="K77" s="184"/>
      <c r="L77" s="184"/>
      <c r="M77" s="184"/>
      <c r="N77" s="184"/>
      <c r="O77" s="184"/>
      <c r="P77" s="184"/>
      <c r="Q77" s="184"/>
      <c r="R77" s="184"/>
      <c r="S77" s="184"/>
      <c r="T77" s="184"/>
      <c r="U77" s="184"/>
      <c r="V77" s="184"/>
      <c r="W77" s="187"/>
      <c r="X77" s="187"/>
      <c r="Y77" s="187"/>
      <c r="Z77" s="187"/>
      <c r="AA77" s="184"/>
      <c r="AB77" s="184"/>
      <c r="AC77" s="184"/>
      <c r="AD77" s="184"/>
      <c r="AE77" s="190"/>
      <c r="AF77" s="190"/>
      <c r="AG77" s="178"/>
      <c r="AH77" s="178"/>
      <c r="AI77" s="184"/>
      <c r="AJ77" s="184" t="e">
        <f>VLOOKUP($AI77,[2]Listas!$AB$1:$AC$10,2,FALSE)</f>
        <v>#N/A</v>
      </c>
      <c r="AK77" s="184"/>
      <c r="AL77" s="152"/>
      <c r="AM77" s="152"/>
      <c r="AN77" s="152"/>
      <c r="AO77" s="152"/>
      <c r="AP77" s="152"/>
      <c r="AQ77" s="152"/>
      <c r="AR77" s="152"/>
      <c r="AS77" s="152"/>
      <c r="AT77" s="152"/>
      <c r="AU77" s="152"/>
      <c r="AV77" s="152"/>
      <c r="AW77" s="152"/>
      <c r="AX77" s="152"/>
      <c r="AY77" s="152"/>
      <c r="AZ77" s="152"/>
      <c r="BA77" s="152"/>
      <c r="BB77" s="152"/>
      <c r="BC77" s="152"/>
    </row>
    <row r="78" spans="1:55" ht="15.75" customHeight="1">
      <c r="A78" s="152"/>
      <c r="B78" s="184"/>
      <c r="C78" s="186" t="e">
        <f>VLOOKUP($B78,[2]Listas!$A$2:$B$5,2,FALSE)</f>
        <v>#N/A</v>
      </c>
      <c r="D78" s="184"/>
      <c r="E78" s="186" t="e">
        <f>VLOOKUP($D78,[2]Listas!$E$2:$F$11,2,FALSE)</f>
        <v>#N/A</v>
      </c>
      <c r="F78" s="184"/>
      <c r="G78" s="184"/>
      <c r="H78" s="184"/>
      <c r="I78" s="184"/>
      <c r="J78" s="184"/>
      <c r="K78" s="184"/>
      <c r="L78" s="184"/>
      <c r="M78" s="184"/>
      <c r="N78" s="184"/>
      <c r="O78" s="184"/>
      <c r="P78" s="184"/>
      <c r="Q78" s="184"/>
      <c r="R78" s="184"/>
      <c r="S78" s="184"/>
      <c r="T78" s="184"/>
      <c r="U78" s="184"/>
      <c r="V78" s="184"/>
      <c r="W78" s="187"/>
      <c r="X78" s="187"/>
      <c r="Y78" s="187"/>
      <c r="Z78" s="187"/>
      <c r="AA78" s="184"/>
      <c r="AB78" s="184"/>
      <c r="AC78" s="184"/>
      <c r="AD78" s="184"/>
      <c r="AE78" s="190"/>
      <c r="AF78" s="190"/>
      <c r="AG78" s="178"/>
      <c r="AH78" s="178"/>
      <c r="AI78" s="184"/>
      <c r="AJ78" s="184" t="e">
        <f>VLOOKUP($AI78,[2]Listas!$AB$1:$AC$10,2,FALSE)</f>
        <v>#N/A</v>
      </c>
      <c r="AK78" s="184"/>
      <c r="AL78" s="152"/>
      <c r="AM78" s="152"/>
      <c r="AN78" s="152"/>
      <c r="AO78" s="152"/>
      <c r="AP78" s="152"/>
      <c r="AQ78" s="152"/>
      <c r="AR78" s="152"/>
      <c r="AS78" s="152"/>
      <c r="AT78" s="152"/>
      <c r="AU78" s="152"/>
      <c r="AV78" s="152"/>
      <c r="AW78" s="152"/>
      <c r="AX78" s="152"/>
      <c r="AY78" s="152"/>
      <c r="AZ78" s="152"/>
      <c r="BA78" s="152"/>
      <c r="BB78" s="152"/>
      <c r="BC78" s="152"/>
    </row>
    <row r="79" spans="1:55" ht="15.75" customHeight="1">
      <c r="A79" s="152"/>
      <c r="B79" s="184"/>
      <c r="C79" s="186" t="e">
        <f>VLOOKUP($B79,[2]Listas!$A$2:$B$5,2,FALSE)</f>
        <v>#N/A</v>
      </c>
      <c r="D79" s="184"/>
      <c r="E79" s="186" t="e">
        <f>VLOOKUP($D79,[2]Listas!$E$2:$F$11,2,FALSE)</f>
        <v>#N/A</v>
      </c>
      <c r="F79" s="184"/>
      <c r="G79" s="184"/>
      <c r="H79" s="184"/>
      <c r="I79" s="184"/>
      <c r="J79" s="184"/>
      <c r="K79" s="184"/>
      <c r="L79" s="184"/>
      <c r="M79" s="184"/>
      <c r="N79" s="184"/>
      <c r="O79" s="184"/>
      <c r="P79" s="184"/>
      <c r="Q79" s="184"/>
      <c r="R79" s="184"/>
      <c r="S79" s="184"/>
      <c r="T79" s="184"/>
      <c r="U79" s="184"/>
      <c r="V79" s="184"/>
      <c r="W79" s="187"/>
      <c r="X79" s="187"/>
      <c r="Y79" s="187"/>
      <c r="Z79" s="187"/>
      <c r="AA79" s="184"/>
      <c r="AB79" s="184"/>
      <c r="AC79" s="184"/>
      <c r="AD79" s="184"/>
      <c r="AE79" s="190"/>
      <c r="AF79" s="190"/>
      <c r="AG79" s="178"/>
      <c r="AH79" s="178"/>
      <c r="AI79" s="184"/>
      <c r="AJ79" s="184" t="e">
        <f>VLOOKUP($AI79,[2]Listas!$AB$1:$AC$10,2,FALSE)</f>
        <v>#N/A</v>
      </c>
      <c r="AK79" s="184"/>
      <c r="AL79" s="152"/>
      <c r="AM79" s="152"/>
      <c r="AN79" s="152"/>
      <c r="AO79" s="152"/>
      <c r="AP79" s="152"/>
      <c r="AQ79" s="152"/>
      <c r="AR79" s="152"/>
      <c r="AS79" s="152"/>
      <c r="AT79" s="152"/>
      <c r="AU79" s="152"/>
      <c r="AV79" s="152"/>
      <c r="AW79" s="152"/>
      <c r="AX79" s="152"/>
      <c r="AY79" s="152"/>
      <c r="AZ79" s="152"/>
      <c r="BA79" s="152"/>
      <c r="BB79" s="152"/>
      <c r="BC79" s="152"/>
    </row>
    <row r="80" spans="1:55" ht="15.75" customHeight="1">
      <c r="A80" s="152"/>
      <c r="B80" s="184"/>
      <c r="C80" s="186" t="e">
        <f>VLOOKUP($B80,[2]Listas!$A$2:$B$5,2,FALSE)</f>
        <v>#N/A</v>
      </c>
      <c r="D80" s="184"/>
      <c r="E80" s="186" t="e">
        <f>VLOOKUP($D80,[2]Listas!$E$2:$F$11,2,FALSE)</f>
        <v>#N/A</v>
      </c>
      <c r="F80" s="184"/>
      <c r="G80" s="184"/>
      <c r="H80" s="184"/>
      <c r="I80" s="184"/>
      <c r="J80" s="184"/>
      <c r="K80" s="184"/>
      <c r="L80" s="184"/>
      <c r="M80" s="184"/>
      <c r="N80" s="184"/>
      <c r="O80" s="184"/>
      <c r="P80" s="184"/>
      <c r="Q80" s="184"/>
      <c r="R80" s="184"/>
      <c r="S80" s="184"/>
      <c r="T80" s="184"/>
      <c r="U80" s="184"/>
      <c r="V80" s="184"/>
      <c r="W80" s="187"/>
      <c r="X80" s="187"/>
      <c r="Y80" s="187"/>
      <c r="Z80" s="187"/>
      <c r="AA80" s="184"/>
      <c r="AB80" s="184"/>
      <c r="AC80" s="184"/>
      <c r="AD80" s="184"/>
      <c r="AE80" s="190"/>
      <c r="AF80" s="190"/>
      <c r="AG80" s="178"/>
      <c r="AH80" s="178"/>
      <c r="AI80" s="184"/>
      <c r="AJ80" s="184" t="e">
        <f>VLOOKUP($AI80,[2]Listas!$AB$1:$AC$10,2,FALSE)</f>
        <v>#N/A</v>
      </c>
      <c r="AK80" s="184"/>
      <c r="AL80" s="152"/>
      <c r="AM80" s="152"/>
      <c r="AN80" s="152"/>
      <c r="AO80" s="152"/>
      <c r="AP80" s="152"/>
      <c r="AQ80" s="152"/>
      <c r="AR80" s="152"/>
      <c r="AS80" s="152"/>
      <c r="AT80" s="152"/>
      <c r="AU80" s="152"/>
      <c r="AV80" s="152"/>
      <c r="AW80" s="152"/>
      <c r="AX80" s="152"/>
      <c r="AY80" s="152"/>
      <c r="AZ80" s="152"/>
      <c r="BA80" s="152"/>
      <c r="BB80" s="152"/>
      <c r="BC80" s="152"/>
    </row>
    <row r="81" spans="1:55" ht="15.75" customHeight="1">
      <c r="A81" s="152"/>
      <c r="B81" s="184"/>
      <c r="C81" s="186" t="e">
        <f>VLOOKUP($B81,[2]Listas!$A$2:$B$5,2,FALSE)</f>
        <v>#N/A</v>
      </c>
      <c r="D81" s="184"/>
      <c r="E81" s="186" t="e">
        <f>VLOOKUP($D81,[2]Listas!$E$2:$F$11,2,FALSE)</f>
        <v>#N/A</v>
      </c>
      <c r="F81" s="184"/>
      <c r="G81" s="184"/>
      <c r="H81" s="184"/>
      <c r="I81" s="184"/>
      <c r="J81" s="184"/>
      <c r="K81" s="184"/>
      <c r="L81" s="184"/>
      <c r="M81" s="184"/>
      <c r="N81" s="184"/>
      <c r="O81" s="184"/>
      <c r="P81" s="184"/>
      <c r="Q81" s="184"/>
      <c r="R81" s="184"/>
      <c r="S81" s="184"/>
      <c r="T81" s="184"/>
      <c r="U81" s="184"/>
      <c r="V81" s="184"/>
      <c r="W81" s="187"/>
      <c r="X81" s="191"/>
      <c r="Y81" s="191"/>
      <c r="Z81" s="187"/>
      <c r="AA81" s="184"/>
      <c r="AB81" s="184"/>
      <c r="AC81" s="184"/>
      <c r="AD81" s="184"/>
      <c r="AE81" s="190"/>
      <c r="AF81" s="190"/>
      <c r="AG81" s="178"/>
      <c r="AH81" s="178"/>
      <c r="AI81" s="184"/>
      <c r="AJ81" s="184" t="e">
        <f>VLOOKUP($AI81,[2]Listas!$AB$1:$AC$10,2,FALSE)</f>
        <v>#N/A</v>
      </c>
      <c r="AK81" s="184"/>
      <c r="AL81" s="152"/>
      <c r="AM81" s="152"/>
      <c r="AN81" s="152"/>
      <c r="AO81" s="152"/>
      <c r="AP81" s="152"/>
      <c r="AQ81" s="152"/>
      <c r="AR81" s="152"/>
      <c r="AS81" s="152"/>
      <c r="AT81" s="152"/>
      <c r="AU81" s="152"/>
      <c r="AV81" s="152"/>
      <c r="AW81" s="152"/>
      <c r="AX81" s="152"/>
      <c r="AY81" s="152"/>
      <c r="AZ81" s="152"/>
      <c r="BA81" s="152"/>
      <c r="BB81" s="152"/>
      <c r="BC81" s="152"/>
    </row>
    <row r="82" spans="1:55" ht="15.75" customHeight="1">
      <c r="A82" s="152"/>
      <c r="B82" s="184"/>
      <c r="C82" s="186" t="e">
        <f>VLOOKUP($B82,[2]Listas!$A$2:$B$5,2,FALSE)</f>
        <v>#N/A</v>
      </c>
      <c r="D82" s="184"/>
      <c r="E82" s="186" t="e">
        <f>VLOOKUP($D82,[2]Listas!$E$2:$F$11,2,FALSE)</f>
        <v>#N/A</v>
      </c>
      <c r="F82" s="184"/>
      <c r="G82" s="184"/>
      <c r="H82" s="184"/>
      <c r="I82" s="184"/>
      <c r="J82" s="184"/>
      <c r="K82" s="184"/>
      <c r="L82" s="184"/>
      <c r="M82" s="184"/>
      <c r="N82" s="184"/>
      <c r="O82" s="184"/>
      <c r="P82" s="184"/>
      <c r="Q82" s="184"/>
      <c r="R82" s="184"/>
      <c r="S82" s="184"/>
      <c r="T82" s="184"/>
      <c r="U82" s="184"/>
      <c r="V82" s="184"/>
      <c r="W82" s="187"/>
      <c r="X82" s="191"/>
      <c r="Y82" s="191"/>
      <c r="Z82" s="187"/>
      <c r="AA82" s="184"/>
      <c r="AB82" s="184"/>
      <c r="AC82" s="184"/>
      <c r="AD82" s="184"/>
      <c r="AE82" s="190"/>
      <c r="AF82" s="190"/>
      <c r="AG82" s="178"/>
      <c r="AH82" s="178"/>
      <c r="AI82" s="184"/>
      <c r="AJ82" s="184" t="e">
        <f>VLOOKUP($AI82,[2]Listas!$AB$1:$AC$10,2,FALSE)</f>
        <v>#N/A</v>
      </c>
      <c r="AK82" s="184"/>
      <c r="AL82" s="152"/>
      <c r="AM82" s="152"/>
      <c r="AN82" s="152"/>
      <c r="AO82" s="152"/>
      <c r="AP82" s="152"/>
      <c r="AQ82" s="152"/>
      <c r="AR82" s="152"/>
      <c r="AS82" s="152"/>
      <c r="AT82" s="152"/>
      <c r="AU82" s="152"/>
      <c r="AV82" s="152"/>
      <c r="AW82" s="152"/>
      <c r="AX82" s="152"/>
      <c r="AY82" s="152"/>
      <c r="AZ82" s="152"/>
      <c r="BA82" s="152"/>
      <c r="BB82" s="152"/>
      <c r="BC82" s="152"/>
    </row>
    <row r="83" spans="1:55" ht="15.75" customHeight="1">
      <c r="A83" s="152"/>
      <c r="B83" s="184"/>
      <c r="C83" s="186" t="e">
        <f>VLOOKUP($B83,[2]Listas!$A$2:$B$5,2,FALSE)</f>
        <v>#N/A</v>
      </c>
      <c r="D83" s="184"/>
      <c r="E83" s="186" t="e">
        <f>VLOOKUP($D83,[2]Listas!$E$2:$F$11,2,FALSE)</f>
        <v>#N/A</v>
      </c>
      <c r="F83" s="184"/>
      <c r="G83" s="184"/>
      <c r="H83" s="184"/>
      <c r="I83" s="184"/>
      <c r="J83" s="184"/>
      <c r="K83" s="184"/>
      <c r="L83" s="184"/>
      <c r="M83" s="184"/>
      <c r="N83" s="184"/>
      <c r="O83" s="184"/>
      <c r="P83" s="184"/>
      <c r="Q83" s="184"/>
      <c r="R83" s="184"/>
      <c r="S83" s="184"/>
      <c r="T83" s="184"/>
      <c r="U83" s="184"/>
      <c r="V83" s="184"/>
      <c r="W83" s="187"/>
      <c r="X83" s="191"/>
      <c r="Y83" s="191"/>
      <c r="Z83" s="187"/>
      <c r="AA83" s="184"/>
      <c r="AB83" s="184"/>
      <c r="AC83" s="184"/>
      <c r="AD83" s="184"/>
      <c r="AE83" s="190"/>
      <c r="AF83" s="190"/>
      <c r="AG83" s="178"/>
      <c r="AH83" s="178"/>
      <c r="AI83" s="184"/>
      <c r="AJ83" s="184" t="e">
        <f>VLOOKUP($AI83,[2]Listas!$AB$1:$AC$10,2,FALSE)</f>
        <v>#N/A</v>
      </c>
      <c r="AK83" s="184"/>
      <c r="AL83" s="152"/>
      <c r="AM83" s="152"/>
      <c r="AN83" s="152"/>
      <c r="AO83" s="152"/>
      <c r="AP83" s="152"/>
      <c r="AQ83" s="152"/>
      <c r="AR83" s="152"/>
      <c r="AS83" s="152"/>
      <c r="AT83" s="152"/>
      <c r="AU83" s="152"/>
      <c r="AV83" s="152"/>
      <c r="AW83" s="152"/>
      <c r="AX83" s="152"/>
      <c r="AY83" s="152"/>
      <c r="AZ83" s="152"/>
      <c r="BA83" s="152"/>
      <c r="BB83" s="152"/>
      <c r="BC83" s="152"/>
    </row>
    <row r="84" spans="1:55" ht="15.75" customHeight="1">
      <c r="A84" s="152"/>
      <c r="B84" s="184"/>
      <c r="C84" s="186" t="e">
        <f>VLOOKUP($B84,[2]Listas!$A$2:$B$5,2,FALSE)</f>
        <v>#N/A</v>
      </c>
      <c r="D84" s="184"/>
      <c r="E84" s="186" t="e">
        <f>VLOOKUP($D84,[2]Listas!$E$2:$F$11,2,FALSE)</f>
        <v>#N/A</v>
      </c>
      <c r="F84" s="184"/>
      <c r="G84" s="184"/>
      <c r="H84" s="184"/>
      <c r="I84" s="184"/>
      <c r="J84" s="184"/>
      <c r="K84" s="184"/>
      <c r="L84" s="184"/>
      <c r="M84" s="184"/>
      <c r="N84" s="184"/>
      <c r="O84" s="184"/>
      <c r="P84" s="184"/>
      <c r="Q84" s="184"/>
      <c r="R84" s="184"/>
      <c r="S84" s="184"/>
      <c r="T84" s="184"/>
      <c r="U84" s="184"/>
      <c r="V84" s="184"/>
      <c r="W84" s="187"/>
      <c r="X84" s="191"/>
      <c r="Y84" s="191"/>
      <c r="Z84" s="187"/>
      <c r="AA84" s="184"/>
      <c r="AB84" s="184"/>
      <c r="AC84" s="184"/>
      <c r="AD84" s="184"/>
      <c r="AE84" s="192"/>
      <c r="AF84" s="192"/>
      <c r="AG84" s="178"/>
      <c r="AH84" s="178"/>
      <c r="AI84" s="184"/>
      <c r="AJ84" s="184" t="e">
        <f>VLOOKUP($AI84,[2]Listas!$AB$1:$AC$10,2,FALSE)</f>
        <v>#N/A</v>
      </c>
      <c r="AK84" s="184"/>
      <c r="AL84" s="152"/>
      <c r="AM84" s="152"/>
      <c r="AN84" s="152"/>
      <c r="AO84" s="152"/>
      <c r="AP84" s="152"/>
      <c r="AQ84" s="152"/>
      <c r="AR84" s="152"/>
      <c r="AS84" s="152"/>
      <c r="AT84" s="152"/>
      <c r="AU84" s="152"/>
      <c r="AV84" s="152"/>
      <c r="AW84" s="152"/>
      <c r="AX84" s="152"/>
      <c r="AY84" s="152"/>
      <c r="AZ84" s="152"/>
      <c r="BA84" s="152"/>
      <c r="BB84" s="152"/>
      <c r="BC84" s="152"/>
    </row>
    <row r="85" spans="1:55" ht="15.75" customHeight="1">
      <c r="A85" s="152"/>
      <c r="B85" s="184"/>
      <c r="C85" s="186" t="e">
        <f>VLOOKUP($B85,[2]Listas!$A$2:$B$5,2,FALSE)</f>
        <v>#N/A</v>
      </c>
      <c r="D85" s="184"/>
      <c r="E85" s="186" t="e">
        <f>VLOOKUP($D85,[2]Listas!$E$2:$F$11,2,FALSE)</f>
        <v>#N/A</v>
      </c>
      <c r="F85" s="184"/>
      <c r="G85" s="184"/>
      <c r="H85" s="184"/>
      <c r="I85" s="184"/>
      <c r="J85" s="184"/>
      <c r="K85" s="184"/>
      <c r="L85" s="184"/>
      <c r="M85" s="184"/>
      <c r="N85" s="184"/>
      <c r="O85" s="184"/>
      <c r="P85" s="184"/>
      <c r="Q85" s="184"/>
      <c r="R85" s="184"/>
      <c r="S85" s="184"/>
      <c r="T85" s="184"/>
      <c r="U85" s="184"/>
      <c r="V85" s="184"/>
      <c r="W85" s="187"/>
      <c r="X85" s="191"/>
      <c r="Y85" s="191"/>
      <c r="Z85" s="187"/>
      <c r="AA85" s="184"/>
      <c r="AB85" s="184"/>
      <c r="AC85" s="184"/>
      <c r="AD85" s="184"/>
      <c r="AE85" s="190"/>
      <c r="AF85" s="190"/>
      <c r="AG85" s="178"/>
      <c r="AH85" s="178"/>
      <c r="AI85" s="184"/>
      <c r="AJ85" s="184" t="e">
        <f>VLOOKUP($AI85,[2]Listas!$AB$1:$AC$10,2,FALSE)</f>
        <v>#N/A</v>
      </c>
      <c r="AK85" s="184"/>
      <c r="AL85" s="152"/>
      <c r="AM85" s="152"/>
      <c r="AN85" s="152"/>
      <c r="AO85" s="152"/>
      <c r="AP85" s="152"/>
      <c r="AQ85" s="152"/>
      <c r="AR85" s="152"/>
      <c r="AS85" s="152"/>
      <c r="AT85" s="152"/>
      <c r="AU85" s="152"/>
      <c r="AV85" s="152"/>
      <c r="AW85" s="152"/>
      <c r="AX85" s="152"/>
      <c r="AY85" s="152"/>
      <c r="AZ85" s="152"/>
      <c r="BA85" s="152"/>
      <c r="BB85" s="152"/>
      <c r="BC85" s="152"/>
    </row>
    <row r="86" spans="1:55" ht="15.75" customHeight="1">
      <c r="A86" s="152"/>
      <c r="B86" s="184"/>
      <c r="C86" s="186" t="e">
        <f>VLOOKUP($B86,[2]Listas!$A$2:$B$5,2,FALSE)</f>
        <v>#N/A</v>
      </c>
      <c r="D86" s="184"/>
      <c r="E86" s="186" t="e">
        <f>VLOOKUP($D86,[2]Listas!$E$2:$F$11,2,FALSE)</f>
        <v>#N/A</v>
      </c>
      <c r="F86" s="184"/>
      <c r="G86" s="184"/>
      <c r="H86" s="184"/>
      <c r="I86" s="184"/>
      <c r="J86" s="184"/>
      <c r="K86" s="184"/>
      <c r="L86" s="184"/>
      <c r="M86" s="184"/>
      <c r="N86" s="184"/>
      <c r="O86" s="184"/>
      <c r="P86" s="184"/>
      <c r="Q86" s="184"/>
      <c r="R86" s="184"/>
      <c r="S86" s="184"/>
      <c r="T86" s="184"/>
      <c r="U86" s="184"/>
      <c r="V86" s="184"/>
      <c r="W86" s="187"/>
      <c r="X86" s="187"/>
      <c r="Y86" s="187"/>
      <c r="Z86" s="187"/>
      <c r="AA86" s="184"/>
      <c r="AB86" s="184"/>
      <c r="AC86" s="184"/>
      <c r="AD86" s="184"/>
      <c r="AE86" s="190"/>
      <c r="AF86" s="190"/>
      <c r="AG86" s="178"/>
      <c r="AH86" s="178"/>
      <c r="AI86" s="184"/>
      <c r="AJ86" s="184" t="e">
        <f>VLOOKUP($AI86,[2]Listas!$AB$1:$AC$10,2,FALSE)</f>
        <v>#N/A</v>
      </c>
      <c r="AK86" s="184"/>
      <c r="AL86" s="152"/>
      <c r="AM86" s="152"/>
      <c r="AN86" s="152"/>
      <c r="AO86" s="152"/>
      <c r="AP86" s="152"/>
      <c r="AQ86" s="152"/>
      <c r="AR86" s="152"/>
      <c r="AS86" s="152"/>
      <c r="AT86" s="152"/>
      <c r="AU86" s="152"/>
      <c r="AV86" s="152"/>
      <c r="AW86" s="152"/>
      <c r="AX86" s="152"/>
      <c r="AY86" s="152"/>
      <c r="AZ86" s="152"/>
      <c r="BA86" s="152"/>
      <c r="BB86" s="152"/>
      <c r="BC86" s="152"/>
    </row>
    <row r="87" spans="1:55" ht="15.75" customHeight="1">
      <c r="A87" s="152"/>
      <c r="B87" s="184"/>
      <c r="C87" s="186" t="e">
        <f>VLOOKUP($B87,[2]Listas!$A$2:$B$5,2,FALSE)</f>
        <v>#N/A</v>
      </c>
      <c r="D87" s="184"/>
      <c r="E87" s="186" t="e">
        <f>VLOOKUP($D87,[2]Listas!$E$2:$F$11,2,FALSE)</f>
        <v>#N/A</v>
      </c>
      <c r="F87" s="184"/>
      <c r="G87" s="184"/>
      <c r="H87" s="184"/>
      <c r="I87" s="184"/>
      <c r="J87" s="184"/>
      <c r="K87" s="184"/>
      <c r="L87" s="184"/>
      <c r="M87" s="184"/>
      <c r="N87" s="184"/>
      <c r="O87" s="184"/>
      <c r="P87" s="184"/>
      <c r="Q87" s="184"/>
      <c r="R87" s="184"/>
      <c r="S87" s="184"/>
      <c r="T87" s="184"/>
      <c r="U87" s="184"/>
      <c r="V87" s="184"/>
      <c r="W87" s="187"/>
      <c r="X87" s="187"/>
      <c r="Y87" s="187"/>
      <c r="Z87" s="187"/>
      <c r="AA87" s="184"/>
      <c r="AB87" s="184"/>
      <c r="AC87" s="184"/>
      <c r="AD87" s="184"/>
      <c r="AE87" s="190"/>
      <c r="AF87" s="190"/>
      <c r="AG87" s="178"/>
      <c r="AH87" s="178"/>
      <c r="AI87" s="184"/>
      <c r="AJ87" s="184" t="e">
        <f>VLOOKUP($AI87,[2]Listas!$AB$1:$AC$10,2,FALSE)</f>
        <v>#N/A</v>
      </c>
      <c r="AK87" s="184"/>
      <c r="AL87" s="152"/>
      <c r="AM87" s="152"/>
      <c r="AN87" s="152"/>
      <c r="AO87" s="152"/>
      <c r="AP87" s="152"/>
      <c r="AQ87" s="152"/>
      <c r="AR87" s="152"/>
      <c r="AS87" s="152"/>
      <c r="AT87" s="152"/>
      <c r="AU87" s="152"/>
      <c r="AV87" s="152"/>
      <c r="AW87" s="152"/>
      <c r="AX87" s="152"/>
      <c r="AY87" s="152"/>
      <c r="AZ87" s="152"/>
      <c r="BA87" s="152"/>
      <c r="BB87" s="152"/>
      <c r="BC87" s="152"/>
    </row>
    <row r="88" spans="1:55" ht="15.75" customHeight="1">
      <c r="A88" s="152"/>
      <c r="B88" s="184"/>
      <c r="C88" s="186" t="e">
        <f>VLOOKUP($B88,[2]Listas!$A$2:$B$5,2,FALSE)</f>
        <v>#N/A</v>
      </c>
      <c r="D88" s="184"/>
      <c r="E88" s="186" t="e">
        <f>VLOOKUP($D88,[2]Listas!$E$2:$F$11,2,FALSE)</f>
        <v>#N/A</v>
      </c>
      <c r="F88" s="184"/>
      <c r="G88" s="184"/>
      <c r="H88" s="184"/>
      <c r="I88" s="184"/>
      <c r="J88" s="184"/>
      <c r="K88" s="184"/>
      <c r="L88" s="184"/>
      <c r="M88" s="184"/>
      <c r="N88" s="184"/>
      <c r="O88" s="184"/>
      <c r="P88" s="184"/>
      <c r="Q88" s="184"/>
      <c r="R88" s="184"/>
      <c r="S88" s="184"/>
      <c r="T88" s="184"/>
      <c r="U88" s="184"/>
      <c r="V88" s="184"/>
      <c r="W88" s="187"/>
      <c r="X88" s="187"/>
      <c r="Y88" s="187"/>
      <c r="Z88" s="187"/>
      <c r="AA88" s="184"/>
      <c r="AB88" s="184"/>
      <c r="AC88" s="184"/>
      <c r="AD88" s="184"/>
      <c r="AE88" s="190"/>
      <c r="AF88" s="190"/>
      <c r="AG88" s="178"/>
      <c r="AH88" s="178"/>
      <c r="AI88" s="184"/>
      <c r="AJ88" s="184" t="e">
        <f>VLOOKUP($AI88,[2]Listas!$AB$1:$AC$10,2,FALSE)</f>
        <v>#N/A</v>
      </c>
      <c r="AK88" s="184"/>
      <c r="AL88" s="152"/>
      <c r="AM88" s="152"/>
      <c r="AN88" s="152"/>
      <c r="AO88" s="152"/>
      <c r="AP88" s="152"/>
      <c r="AQ88" s="152"/>
      <c r="AR88" s="152"/>
      <c r="AS88" s="152"/>
      <c r="AT88" s="152"/>
      <c r="AU88" s="152"/>
      <c r="AV88" s="152"/>
      <c r="AW88" s="152"/>
      <c r="AX88" s="152"/>
      <c r="AY88" s="152"/>
      <c r="AZ88" s="152"/>
      <c r="BA88" s="152"/>
      <c r="BB88" s="152"/>
      <c r="BC88" s="152"/>
    </row>
    <row r="89" spans="1:55" ht="15.75" customHeight="1">
      <c r="A89" s="152"/>
      <c r="B89" s="184"/>
      <c r="C89" s="186" t="e">
        <f>VLOOKUP($B89,[2]Listas!$A$2:$B$5,2,FALSE)</f>
        <v>#N/A</v>
      </c>
      <c r="D89" s="184"/>
      <c r="E89" s="186" t="e">
        <f>VLOOKUP($D89,[2]Listas!$E$2:$F$11,2,FALSE)</f>
        <v>#N/A</v>
      </c>
      <c r="F89" s="184"/>
      <c r="G89" s="184"/>
      <c r="H89" s="184"/>
      <c r="I89" s="184"/>
      <c r="J89" s="184"/>
      <c r="K89" s="184"/>
      <c r="L89" s="184"/>
      <c r="M89" s="184"/>
      <c r="N89" s="184"/>
      <c r="O89" s="184"/>
      <c r="P89" s="184"/>
      <c r="Q89" s="184"/>
      <c r="R89" s="184"/>
      <c r="S89" s="184"/>
      <c r="T89" s="184"/>
      <c r="U89" s="184"/>
      <c r="V89" s="184"/>
      <c r="W89" s="187"/>
      <c r="X89" s="187"/>
      <c r="Y89" s="187"/>
      <c r="Z89" s="187"/>
      <c r="AA89" s="184"/>
      <c r="AB89" s="184"/>
      <c r="AC89" s="184"/>
      <c r="AD89" s="184"/>
      <c r="AE89" s="190"/>
      <c r="AF89" s="190"/>
      <c r="AG89" s="178"/>
      <c r="AH89" s="178"/>
      <c r="AI89" s="184"/>
      <c r="AJ89" s="184" t="e">
        <f>VLOOKUP($AI89,[2]Listas!$AB$1:$AC$10,2,FALSE)</f>
        <v>#N/A</v>
      </c>
      <c r="AK89" s="184"/>
      <c r="AL89" s="152"/>
      <c r="AM89" s="152"/>
      <c r="AN89" s="152"/>
      <c r="AO89" s="152"/>
      <c r="AP89" s="152"/>
      <c r="AQ89" s="152"/>
      <c r="AR89" s="152"/>
      <c r="AS89" s="152"/>
      <c r="AT89" s="152"/>
      <c r="AU89" s="152"/>
      <c r="AV89" s="152"/>
      <c r="AW89" s="152"/>
      <c r="AX89" s="152"/>
      <c r="AY89" s="152"/>
      <c r="AZ89" s="152"/>
      <c r="BA89" s="152"/>
      <c r="BB89" s="152"/>
      <c r="BC89" s="152"/>
    </row>
    <row r="90" spans="1:55" ht="15.75" customHeight="1">
      <c r="A90" s="152"/>
      <c r="B90" s="184"/>
      <c r="C90" s="186" t="e">
        <f>VLOOKUP($B90,[2]Listas!$A$2:$B$5,2,FALSE)</f>
        <v>#N/A</v>
      </c>
      <c r="D90" s="184"/>
      <c r="E90" s="186" t="e">
        <f>VLOOKUP($D90,[2]Listas!$E$2:$F$11,2,FALSE)</f>
        <v>#N/A</v>
      </c>
      <c r="F90" s="184"/>
      <c r="G90" s="184"/>
      <c r="H90" s="184"/>
      <c r="I90" s="184"/>
      <c r="J90" s="184"/>
      <c r="K90" s="184"/>
      <c r="L90" s="184"/>
      <c r="M90" s="184"/>
      <c r="N90" s="184"/>
      <c r="O90" s="184"/>
      <c r="P90" s="184"/>
      <c r="Q90" s="184"/>
      <c r="R90" s="184"/>
      <c r="S90" s="184"/>
      <c r="T90" s="184"/>
      <c r="U90" s="184"/>
      <c r="V90" s="184"/>
      <c r="W90" s="187"/>
      <c r="X90" s="187"/>
      <c r="Y90" s="187"/>
      <c r="Z90" s="187"/>
      <c r="AA90" s="184"/>
      <c r="AB90" s="184"/>
      <c r="AC90" s="184"/>
      <c r="AD90" s="184"/>
      <c r="AE90" s="190"/>
      <c r="AF90" s="190"/>
      <c r="AG90" s="178"/>
      <c r="AH90" s="178"/>
      <c r="AI90" s="184"/>
      <c r="AJ90" s="184" t="e">
        <f>VLOOKUP($AI90,[2]Listas!$AB$1:$AC$10,2,FALSE)</f>
        <v>#N/A</v>
      </c>
      <c r="AK90" s="184"/>
      <c r="AL90" s="152"/>
      <c r="AM90" s="152"/>
      <c r="AN90" s="152"/>
      <c r="AO90" s="152"/>
      <c r="AP90" s="152"/>
      <c r="AQ90" s="152"/>
      <c r="AR90" s="152"/>
      <c r="AS90" s="152"/>
      <c r="AT90" s="152"/>
      <c r="AU90" s="152"/>
      <c r="AV90" s="152"/>
      <c r="AW90" s="152"/>
      <c r="AX90" s="152"/>
      <c r="AY90" s="152"/>
      <c r="AZ90" s="152"/>
      <c r="BA90" s="152"/>
      <c r="BB90" s="152"/>
      <c r="BC90" s="152"/>
    </row>
    <row r="91" spans="1:55" ht="15.75" customHeight="1">
      <c r="A91" s="152"/>
      <c r="B91" s="184"/>
      <c r="C91" s="186" t="e">
        <f>VLOOKUP($B91,[2]Listas!$A$2:$B$5,2,FALSE)</f>
        <v>#N/A</v>
      </c>
      <c r="D91" s="184"/>
      <c r="E91" s="186" t="e">
        <f>VLOOKUP($D91,[2]Listas!$E$2:$F$11,2,FALSE)</f>
        <v>#N/A</v>
      </c>
      <c r="F91" s="184"/>
      <c r="G91" s="184"/>
      <c r="H91" s="184"/>
      <c r="I91" s="184"/>
      <c r="J91" s="184"/>
      <c r="K91" s="184"/>
      <c r="L91" s="184"/>
      <c r="M91" s="184"/>
      <c r="N91" s="184"/>
      <c r="O91" s="184"/>
      <c r="P91" s="184"/>
      <c r="Q91" s="184"/>
      <c r="R91" s="184"/>
      <c r="S91" s="184"/>
      <c r="T91" s="184"/>
      <c r="U91" s="184"/>
      <c r="V91" s="184"/>
      <c r="W91" s="187"/>
      <c r="X91" s="187"/>
      <c r="Y91" s="187"/>
      <c r="Z91" s="187"/>
      <c r="AA91" s="184"/>
      <c r="AB91" s="184"/>
      <c r="AC91" s="184"/>
      <c r="AD91" s="184"/>
      <c r="AE91" s="190"/>
      <c r="AF91" s="190"/>
      <c r="AG91" s="178"/>
      <c r="AH91" s="178"/>
      <c r="AI91" s="184"/>
      <c r="AJ91" s="184" t="e">
        <f>VLOOKUP($AI91,[2]Listas!$AB$1:$AC$10,2,FALSE)</f>
        <v>#N/A</v>
      </c>
      <c r="AK91" s="184"/>
      <c r="AL91" s="152"/>
      <c r="AM91" s="152"/>
      <c r="AN91" s="152"/>
      <c r="AO91" s="152"/>
      <c r="AP91" s="152"/>
      <c r="AQ91" s="152"/>
      <c r="AR91" s="152"/>
      <c r="AS91" s="152"/>
      <c r="AT91" s="152"/>
      <c r="AU91" s="152"/>
      <c r="AV91" s="152"/>
      <c r="AW91" s="152"/>
      <c r="AX91" s="152"/>
      <c r="AY91" s="152"/>
      <c r="AZ91" s="152"/>
      <c r="BA91" s="152"/>
      <c r="BB91" s="152"/>
      <c r="BC91" s="152"/>
    </row>
    <row r="92" spans="1:55" ht="15.75" customHeight="1">
      <c r="A92" s="152"/>
      <c r="B92" s="184"/>
      <c r="C92" s="186" t="e">
        <f>VLOOKUP($B92,[2]Listas!$A$2:$B$5,2,FALSE)</f>
        <v>#N/A</v>
      </c>
      <c r="D92" s="184"/>
      <c r="E92" s="186" t="e">
        <f>VLOOKUP($D92,[2]Listas!$E$2:$F$11,2,FALSE)</f>
        <v>#N/A</v>
      </c>
      <c r="F92" s="184"/>
      <c r="G92" s="184"/>
      <c r="H92" s="184"/>
      <c r="I92" s="184"/>
      <c r="J92" s="184"/>
      <c r="K92" s="184"/>
      <c r="L92" s="184"/>
      <c r="M92" s="184"/>
      <c r="N92" s="184"/>
      <c r="O92" s="184"/>
      <c r="P92" s="184"/>
      <c r="Q92" s="184"/>
      <c r="R92" s="184"/>
      <c r="S92" s="184"/>
      <c r="T92" s="184"/>
      <c r="U92" s="184"/>
      <c r="V92" s="184"/>
      <c r="W92" s="187"/>
      <c r="X92" s="187"/>
      <c r="Y92" s="187"/>
      <c r="Z92" s="187"/>
      <c r="AA92" s="184"/>
      <c r="AB92" s="184"/>
      <c r="AC92" s="184"/>
      <c r="AD92" s="184"/>
      <c r="AE92" s="190"/>
      <c r="AF92" s="190"/>
      <c r="AG92" s="178"/>
      <c r="AH92" s="178"/>
      <c r="AI92" s="184"/>
      <c r="AJ92" s="184" t="e">
        <f>VLOOKUP($AI92,[2]Listas!$AB$1:$AC$10,2,FALSE)</f>
        <v>#N/A</v>
      </c>
      <c r="AK92" s="184"/>
      <c r="AL92" s="152"/>
      <c r="AM92" s="152"/>
      <c r="AN92" s="152"/>
      <c r="AO92" s="152"/>
      <c r="AP92" s="152"/>
      <c r="AQ92" s="152"/>
      <c r="AR92" s="152"/>
      <c r="AS92" s="152"/>
      <c r="AT92" s="152"/>
      <c r="AU92" s="152"/>
      <c r="AV92" s="152"/>
      <c r="AW92" s="152"/>
      <c r="AX92" s="152"/>
      <c r="AY92" s="152"/>
      <c r="AZ92" s="152"/>
      <c r="BA92" s="152"/>
      <c r="BB92" s="152"/>
      <c r="BC92" s="152"/>
    </row>
    <row r="93" spans="1:55" ht="15.75" customHeight="1">
      <c r="A93" s="152"/>
      <c r="B93" s="184"/>
      <c r="C93" s="186" t="e">
        <f>VLOOKUP($B93,[2]Listas!$A$2:$B$5,2,FALSE)</f>
        <v>#N/A</v>
      </c>
      <c r="D93" s="184"/>
      <c r="E93" s="186" t="e">
        <f>VLOOKUP($D93,[2]Listas!$E$2:$F$11,2,FALSE)</f>
        <v>#N/A</v>
      </c>
      <c r="F93" s="184"/>
      <c r="G93" s="184"/>
      <c r="H93" s="184"/>
      <c r="I93" s="184"/>
      <c r="J93" s="184"/>
      <c r="K93" s="184"/>
      <c r="L93" s="184"/>
      <c r="M93" s="184"/>
      <c r="N93" s="184"/>
      <c r="O93" s="184"/>
      <c r="P93" s="184"/>
      <c r="Q93" s="184"/>
      <c r="R93" s="184"/>
      <c r="S93" s="184"/>
      <c r="T93" s="184"/>
      <c r="U93" s="184"/>
      <c r="V93" s="184"/>
      <c r="W93" s="187"/>
      <c r="X93" s="187"/>
      <c r="Y93" s="187"/>
      <c r="Z93" s="187"/>
      <c r="AA93" s="184"/>
      <c r="AB93" s="184"/>
      <c r="AC93" s="184"/>
      <c r="AD93" s="184"/>
      <c r="AE93" s="190"/>
      <c r="AF93" s="190"/>
      <c r="AG93" s="178"/>
      <c r="AH93" s="178"/>
      <c r="AI93" s="184"/>
      <c r="AJ93" s="184" t="e">
        <f>VLOOKUP($AI93,[2]Listas!$AB$1:$AC$10,2,FALSE)</f>
        <v>#N/A</v>
      </c>
      <c r="AK93" s="184"/>
      <c r="AL93" s="152"/>
      <c r="AM93" s="152"/>
      <c r="AN93" s="152"/>
      <c r="AO93" s="152"/>
      <c r="AP93" s="152"/>
      <c r="AQ93" s="152"/>
      <c r="AR93" s="152"/>
      <c r="AS93" s="152"/>
      <c r="AT93" s="152"/>
      <c r="AU93" s="152"/>
      <c r="AV93" s="152"/>
      <c r="AW93" s="152"/>
      <c r="AX93" s="152"/>
      <c r="AY93" s="152"/>
      <c r="AZ93" s="152"/>
      <c r="BA93" s="152"/>
      <c r="BB93" s="152"/>
      <c r="BC93" s="152"/>
    </row>
    <row r="94" spans="1:55" ht="15.75" customHeight="1">
      <c r="A94" s="152"/>
      <c r="B94" s="184"/>
      <c r="C94" s="186" t="e">
        <f>VLOOKUP($B94,[2]Listas!$A$2:$B$5,2,FALSE)</f>
        <v>#N/A</v>
      </c>
      <c r="D94" s="184"/>
      <c r="E94" s="186" t="e">
        <f>VLOOKUP($D94,[2]Listas!$E$2:$F$11,2,FALSE)</f>
        <v>#N/A</v>
      </c>
      <c r="F94" s="184"/>
      <c r="G94" s="184"/>
      <c r="H94" s="184"/>
      <c r="I94" s="184"/>
      <c r="J94" s="184"/>
      <c r="K94" s="184"/>
      <c r="L94" s="184"/>
      <c r="M94" s="184"/>
      <c r="N94" s="184"/>
      <c r="O94" s="184"/>
      <c r="P94" s="184"/>
      <c r="Q94" s="184"/>
      <c r="R94" s="184"/>
      <c r="S94" s="184"/>
      <c r="T94" s="184"/>
      <c r="U94" s="184"/>
      <c r="V94" s="184"/>
      <c r="W94" s="187"/>
      <c r="X94" s="187"/>
      <c r="Y94" s="187"/>
      <c r="Z94" s="187"/>
      <c r="AA94" s="184"/>
      <c r="AB94" s="184"/>
      <c r="AC94" s="184"/>
      <c r="AD94" s="184"/>
      <c r="AE94" s="190"/>
      <c r="AF94" s="190"/>
      <c r="AG94" s="178"/>
      <c r="AH94" s="178"/>
      <c r="AI94" s="184"/>
      <c r="AJ94" s="184" t="e">
        <f>VLOOKUP($AI94,[2]Listas!$AB$1:$AC$10,2,FALSE)</f>
        <v>#N/A</v>
      </c>
      <c r="AK94" s="184"/>
      <c r="AL94" s="152"/>
      <c r="AM94" s="152"/>
      <c r="AN94" s="152"/>
      <c r="AO94" s="152"/>
      <c r="AP94" s="152"/>
      <c r="AQ94" s="152"/>
      <c r="AR94" s="152"/>
      <c r="AS94" s="152"/>
      <c r="AT94" s="152"/>
      <c r="AU94" s="152"/>
      <c r="AV94" s="152"/>
      <c r="AW94" s="152"/>
      <c r="AX94" s="152"/>
      <c r="AY94" s="152"/>
      <c r="AZ94" s="152"/>
      <c r="BA94" s="152"/>
      <c r="BB94" s="152"/>
      <c r="BC94" s="152"/>
    </row>
    <row r="95" spans="1:55" ht="15.75" customHeight="1">
      <c r="A95" s="152"/>
      <c r="B95" s="184"/>
      <c r="C95" s="186" t="e">
        <f>VLOOKUP($B95,[2]Listas!$A$2:$B$5,2,FALSE)</f>
        <v>#N/A</v>
      </c>
      <c r="D95" s="184"/>
      <c r="E95" s="186" t="e">
        <f>VLOOKUP($D95,[2]Listas!$E$2:$F$11,2,FALSE)</f>
        <v>#N/A</v>
      </c>
      <c r="F95" s="184"/>
      <c r="G95" s="184"/>
      <c r="H95" s="184"/>
      <c r="I95" s="184"/>
      <c r="J95" s="184"/>
      <c r="K95" s="184"/>
      <c r="L95" s="184"/>
      <c r="M95" s="184"/>
      <c r="N95" s="184"/>
      <c r="O95" s="184"/>
      <c r="P95" s="184"/>
      <c r="Q95" s="184"/>
      <c r="R95" s="184"/>
      <c r="S95" s="184"/>
      <c r="T95" s="184"/>
      <c r="U95" s="184"/>
      <c r="V95" s="184"/>
      <c r="W95" s="187"/>
      <c r="X95" s="187"/>
      <c r="Y95" s="187"/>
      <c r="Z95" s="187"/>
      <c r="AA95" s="184"/>
      <c r="AB95" s="184"/>
      <c r="AC95" s="184"/>
      <c r="AD95" s="184"/>
      <c r="AE95" s="190"/>
      <c r="AF95" s="190"/>
      <c r="AG95" s="178"/>
      <c r="AH95" s="178"/>
      <c r="AI95" s="184"/>
      <c r="AJ95" s="184" t="e">
        <f>VLOOKUP($AI95,[2]Listas!$AB$1:$AC$10,2,FALSE)</f>
        <v>#N/A</v>
      </c>
      <c r="AK95" s="184"/>
      <c r="AL95" s="152"/>
      <c r="AM95" s="152"/>
      <c r="AN95" s="152"/>
      <c r="AO95" s="152"/>
      <c r="AP95" s="152"/>
      <c r="AQ95" s="152"/>
      <c r="AR95" s="152"/>
      <c r="AS95" s="152"/>
      <c r="AT95" s="152"/>
      <c r="AU95" s="152"/>
      <c r="AV95" s="152"/>
      <c r="AW95" s="152"/>
      <c r="AX95" s="152"/>
      <c r="AY95" s="152"/>
      <c r="AZ95" s="152"/>
      <c r="BA95" s="152"/>
      <c r="BB95" s="152"/>
      <c r="BC95" s="152"/>
    </row>
    <row r="96" spans="1:55" ht="15.75" customHeight="1">
      <c r="A96" s="152"/>
      <c r="B96" s="184"/>
      <c r="C96" s="186" t="e">
        <f>VLOOKUP($B96,[2]Listas!$A$2:$B$5,2,FALSE)</f>
        <v>#N/A</v>
      </c>
      <c r="D96" s="184"/>
      <c r="E96" s="186" t="e">
        <f>VLOOKUP($D96,[2]Listas!$E$2:$F$11,2,FALSE)</f>
        <v>#N/A</v>
      </c>
      <c r="F96" s="184"/>
      <c r="G96" s="184"/>
      <c r="H96" s="184"/>
      <c r="I96" s="184"/>
      <c r="J96" s="184"/>
      <c r="K96" s="184"/>
      <c r="L96" s="184"/>
      <c r="M96" s="184"/>
      <c r="N96" s="184"/>
      <c r="O96" s="184"/>
      <c r="P96" s="184"/>
      <c r="Q96" s="184"/>
      <c r="R96" s="184"/>
      <c r="S96" s="184"/>
      <c r="T96" s="184"/>
      <c r="U96" s="184"/>
      <c r="V96" s="184"/>
      <c r="W96" s="187"/>
      <c r="X96" s="187"/>
      <c r="Y96" s="187"/>
      <c r="Z96" s="187"/>
      <c r="AA96" s="184"/>
      <c r="AB96" s="184"/>
      <c r="AC96" s="184"/>
      <c r="AD96" s="184"/>
      <c r="AE96" s="188"/>
      <c r="AF96" s="188"/>
      <c r="AG96" s="178"/>
      <c r="AH96" s="178"/>
      <c r="AI96" s="184"/>
      <c r="AJ96" s="184" t="e">
        <f>VLOOKUP($AI96,[2]Listas!$AB$1:$AC$10,2,FALSE)</f>
        <v>#N/A</v>
      </c>
      <c r="AK96" s="184"/>
      <c r="AL96" s="152"/>
      <c r="AM96" s="152"/>
      <c r="AN96" s="152"/>
      <c r="AO96" s="152"/>
      <c r="AP96" s="152"/>
      <c r="AQ96" s="152"/>
      <c r="AR96" s="152"/>
      <c r="AS96" s="152"/>
      <c r="AT96" s="152"/>
      <c r="AU96" s="152"/>
      <c r="AV96" s="152"/>
      <c r="AW96" s="152"/>
      <c r="AX96" s="152"/>
      <c r="AY96" s="152"/>
      <c r="AZ96" s="152"/>
      <c r="BA96" s="152"/>
      <c r="BB96" s="152"/>
      <c r="BC96" s="152"/>
    </row>
    <row r="97" spans="1:55" ht="15.75" customHeight="1">
      <c r="A97" s="152"/>
      <c r="B97" s="184"/>
      <c r="C97" s="186" t="e">
        <f>VLOOKUP($B97,[2]Listas!$A$2:$B$5,2,FALSE)</f>
        <v>#N/A</v>
      </c>
      <c r="D97" s="184"/>
      <c r="E97" s="186" t="e">
        <f>VLOOKUP($D97,[2]Listas!$E$2:$F$11,2,FALSE)</f>
        <v>#N/A</v>
      </c>
      <c r="F97" s="184"/>
      <c r="G97" s="184"/>
      <c r="H97" s="184"/>
      <c r="I97" s="184"/>
      <c r="J97" s="184"/>
      <c r="K97" s="184"/>
      <c r="L97" s="184"/>
      <c r="M97" s="184"/>
      <c r="N97" s="184"/>
      <c r="O97" s="184"/>
      <c r="P97" s="184"/>
      <c r="Q97" s="184"/>
      <c r="R97" s="184"/>
      <c r="S97" s="184"/>
      <c r="T97" s="184"/>
      <c r="U97" s="184"/>
      <c r="V97" s="184"/>
      <c r="W97" s="187"/>
      <c r="X97" s="193"/>
      <c r="Y97" s="193"/>
      <c r="Z97" s="187"/>
      <c r="AA97" s="184"/>
      <c r="AB97" s="184"/>
      <c r="AC97" s="184"/>
      <c r="AD97" s="184"/>
      <c r="AE97" s="188"/>
      <c r="AF97" s="188"/>
      <c r="AG97" s="178"/>
      <c r="AH97" s="178"/>
      <c r="AI97" s="184"/>
      <c r="AJ97" s="184" t="e">
        <f>VLOOKUP($AI97,[2]Listas!$AB$1:$AC$10,2,FALSE)</f>
        <v>#N/A</v>
      </c>
      <c r="AK97" s="184"/>
      <c r="AL97" s="152"/>
      <c r="AM97" s="152"/>
      <c r="AN97" s="152"/>
      <c r="AO97" s="152"/>
      <c r="AP97" s="152"/>
      <c r="AQ97" s="152"/>
      <c r="AR97" s="152"/>
      <c r="AS97" s="152"/>
      <c r="AT97" s="152"/>
      <c r="AU97" s="152"/>
      <c r="AV97" s="152"/>
      <c r="AW97" s="152"/>
      <c r="AX97" s="152"/>
      <c r="AY97" s="152"/>
      <c r="AZ97" s="152"/>
      <c r="BA97" s="152"/>
      <c r="BB97" s="152"/>
      <c r="BC97" s="152"/>
    </row>
    <row r="98" spans="1:55" ht="15.75" customHeight="1">
      <c r="A98" s="152"/>
      <c r="B98" s="184"/>
      <c r="C98" s="186" t="e">
        <f>VLOOKUP($B98,[2]Listas!$A$2:$B$5,2,FALSE)</f>
        <v>#N/A</v>
      </c>
      <c r="D98" s="184"/>
      <c r="E98" s="186" t="e">
        <f>VLOOKUP($D98,[2]Listas!$E$2:$F$11,2,FALSE)</f>
        <v>#N/A</v>
      </c>
      <c r="F98" s="184"/>
      <c r="G98" s="184"/>
      <c r="H98" s="184"/>
      <c r="I98" s="184"/>
      <c r="J98" s="184"/>
      <c r="K98" s="184"/>
      <c r="L98" s="184"/>
      <c r="M98" s="184"/>
      <c r="N98" s="184"/>
      <c r="O98" s="184"/>
      <c r="P98" s="184"/>
      <c r="Q98" s="184"/>
      <c r="R98" s="184"/>
      <c r="S98" s="184"/>
      <c r="T98" s="184"/>
      <c r="U98" s="184"/>
      <c r="V98" s="184"/>
      <c r="W98" s="187"/>
      <c r="X98" s="187"/>
      <c r="Y98" s="187"/>
      <c r="Z98" s="187"/>
      <c r="AA98" s="184"/>
      <c r="AB98" s="184"/>
      <c r="AC98" s="184"/>
      <c r="AD98" s="184"/>
      <c r="AE98" s="188"/>
      <c r="AF98" s="188"/>
      <c r="AG98" s="178"/>
      <c r="AH98" s="178"/>
      <c r="AI98" s="184"/>
      <c r="AJ98" s="184" t="e">
        <f>VLOOKUP($AI98,[2]Listas!$AB$1:$AC$10,2,FALSE)</f>
        <v>#N/A</v>
      </c>
      <c r="AK98" s="184"/>
      <c r="AL98" s="152"/>
      <c r="AM98" s="152"/>
      <c r="AN98" s="152"/>
      <c r="AO98" s="152"/>
      <c r="AP98" s="152"/>
      <c r="AQ98" s="152"/>
      <c r="AR98" s="152"/>
      <c r="AS98" s="152"/>
      <c r="AT98" s="152"/>
      <c r="AU98" s="152"/>
      <c r="AV98" s="152"/>
      <c r="AW98" s="152"/>
      <c r="AX98" s="152"/>
      <c r="AY98" s="152"/>
      <c r="AZ98" s="152"/>
      <c r="BA98" s="152"/>
      <c r="BB98" s="152"/>
      <c r="BC98" s="152"/>
    </row>
    <row r="99" spans="1:55" ht="15.75" customHeight="1">
      <c r="A99" s="152"/>
      <c r="B99" s="184"/>
      <c r="C99" s="186" t="e">
        <f>VLOOKUP($B99,[2]Listas!$A$2:$B$5,2,FALSE)</f>
        <v>#N/A</v>
      </c>
      <c r="D99" s="184"/>
      <c r="E99" s="186" t="e">
        <f>VLOOKUP($D99,[2]Listas!$E$2:$F$11,2,FALSE)</f>
        <v>#N/A</v>
      </c>
      <c r="F99" s="184"/>
      <c r="G99" s="184"/>
      <c r="H99" s="184"/>
      <c r="I99" s="184"/>
      <c r="J99" s="184"/>
      <c r="K99" s="184"/>
      <c r="L99" s="184"/>
      <c r="M99" s="184"/>
      <c r="N99" s="184"/>
      <c r="O99" s="184"/>
      <c r="P99" s="184"/>
      <c r="Q99" s="184"/>
      <c r="R99" s="184"/>
      <c r="S99" s="184"/>
      <c r="T99" s="184"/>
      <c r="U99" s="184"/>
      <c r="V99" s="184"/>
      <c r="W99" s="187"/>
      <c r="X99" s="187"/>
      <c r="Y99" s="187"/>
      <c r="Z99" s="187"/>
      <c r="AA99" s="184"/>
      <c r="AB99" s="184"/>
      <c r="AC99" s="184"/>
      <c r="AD99" s="184"/>
      <c r="AE99" s="188"/>
      <c r="AF99" s="188"/>
      <c r="AG99" s="178"/>
      <c r="AH99" s="178"/>
      <c r="AI99" s="184"/>
      <c r="AJ99" s="184" t="e">
        <f>VLOOKUP($AI99,[2]Listas!$AB$1:$AC$10,2,FALSE)</f>
        <v>#N/A</v>
      </c>
      <c r="AK99" s="184"/>
      <c r="AL99" s="152"/>
      <c r="AM99" s="152"/>
      <c r="AN99" s="152"/>
      <c r="AO99" s="152"/>
      <c r="AP99" s="152"/>
      <c r="AQ99" s="152"/>
      <c r="AR99" s="152"/>
      <c r="AS99" s="152"/>
      <c r="AT99" s="152"/>
      <c r="AU99" s="152"/>
      <c r="AV99" s="152"/>
      <c r="AW99" s="152"/>
      <c r="AX99" s="152"/>
      <c r="AY99" s="152"/>
      <c r="AZ99" s="152"/>
      <c r="BA99" s="152"/>
      <c r="BB99" s="152"/>
      <c r="BC99" s="152"/>
    </row>
    <row r="100" spans="1:55" ht="15.75" customHeight="1">
      <c r="A100" s="152"/>
      <c r="B100" s="184"/>
      <c r="C100" s="186" t="e">
        <f>VLOOKUP($B100,[2]Listas!$A$2:$B$5,2,FALSE)</f>
        <v>#N/A</v>
      </c>
      <c r="D100" s="184"/>
      <c r="E100" s="186" t="e">
        <f>VLOOKUP($D100,[2]Listas!$E$2:$F$11,2,FALSE)</f>
        <v>#N/A</v>
      </c>
      <c r="F100" s="184"/>
      <c r="G100" s="184"/>
      <c r="H100" s="184"/>
      <c r="I100" s="184"/>
      <c r="J100" s="184"/>
      <c r="K100" s="184"/>
      <c r="L100" s="184"/>
      <c r="M100" s="184"/>
      <c r="N100" s="184"/>
      <c r="O100" s="184"/>
      <c r="P100" s="184"/>
      <c r="Q100" s="184"/>
      <c r="R100" s="184"/>
      <c r="S100" s="184"/>
      <c r="T100" s="184"/>
      <c r="U100" s="184"/>
      <c r="V100" s="184"/>
      <c r="W100" s="187"/>
      <c r="X100" s="187"/>
      <c r="Y100" s="187"/>
      <c r="Z100" s="193"/>
      <c r="AA100" s="184"/>
      <c r="AB100" s="184"/>
      <c r="AC100" s="184"/>
      <c r="AD100" s="184"/>
      <c r="AE100" s="188"/>
      <c r="AF100" s="188"/>
      <c r="AG100" s="178"/>
      <c r="AH100" s="178"/>
      <c r="AI100" s="184"/>
      <c r="AJ100" s="184" t="e">
        <f>VLOOKUP($AI100,[2]Listas!$AB$1:$AC$10,2,FALSE)</f>
        <v>#N/A</v>
      </c>
      <c r="AK100" s="184"/>
      <c r="AL100" s="152"/>
      <c r="AM100" s="152"/>
      <c r="AN100" s="152"/>
      <c r="AO100" s="152"/>
      <c r="AP100" s="152"/>
      <c r="AQ100" s="152"/>
      <c r="AR100" s="152"/>
      <c r="AS100" s="152"/>
      <c r="AT100" s="152"/>
      <c r="AU100" s="152"/>
      <c r="AV100" s="152"/>
      <c r="AW100" s="152"/>
      <c r="AX100" s="152"/>
      <c r="AY100" s="152"/>
      <c r="AZ100" s="152"/>
      <c r="BA100" s="152"/>
      <c r="BB100" s="152"/>
      <c r="BC100" s="152"/>
    </row>
    <row r="101" spans="1:55" ht="15.75" customHeight="1">
      <c r="A101" s="152"/>
      <c r="B101" s="184"/>
      <c r="C101" s="186" t="e">
        <f>VLOOKUP($B101,[2]Listas!$A$2:$B$5,2,FALSE)</f>
        <v>#N/A</v>
      </c>
      <c r="D101" s="184"/>
      <c r="E101" s="186" t="e">
        <f>VLOOKUP($D101,[2]Listas!$E$2:$F$11,2,FALSE)</f>
        <v>#N/A</v>
      </c>
      <c r="F101" s="184"/>
      <c r="G101" s="184"/>
      <c r="H101" s="184"/>
      <c r="I101" s="184"/>
      <c r="J101" s="184"/>
      <c r="K101" s="184"/>
      <c r="L101" s="184"/>
      <c r="M101" s="184"/>
      <c r="N101" s="184"/>
      <c r="O101" s="184"/>
      <c r="P101" s="184"/>
      <c r="Q101" s="184"/>
      <c r="R101" s="184"/>
      <c r="S101" s="184"/>
      <c r="T101" s="184"/>
      <c r="U101" s="184"/>
      <c r="V101" s="184"/>
      <c r="W101" s="187"/>
      <c r="X101" s="187"/>
      <c r="Y101" s="187"/>
      <c r="Z101" s="193"/>
      <c r="AA101" s="184"/>
      <c r="AB101" s="184"/>
      <c r="AC101" s="184"/>
      <c r="AD101" s="184"/>
      <c r="AE101" s="188"/>
      <c r="AF101" s="188"/>
      <c r="AG101" s="178"/>
      <c r="AH101" s="178"/>
      <c r="AI101" s="184"/>
      <c r="AJ101" s="184" t="e">
        <f>VLOOKUP($AI101,[2]Listas!$AB$1:$AC$10,2,FALSE)</f>
        <v>#N/A</v>
      </c>
      <c r="AK101" s="184"/>
      <c r="AL101" s="152"/>
      <c r="AM101" s="152"/>
      <c r="AN101" s="152"/>
      <c r="AO101" s="152"/>
      <c r="AP101" s="152"/>
      <c r="AQ101" s="152"/>
      <c r="AR101" s="152"/>
      <c r="AS101" s="152"/>
      <c r="AT101" s="152"/>
      <c r="AU101" s="152"/>
      <c r="AV101" s="152"/>
      <c r="AW101" s="152"/>
      <c r="AX101" s="152"/>
      <c r="AY101" s="152"/>
      <c r="AZ101" s="152"/>
      <c r="BA101" s="152"/>
      <c r="BB101" s="152"/>
      <c r="BC101" s="152"/>
    </row>
    <row r="102" spans="1:55" ht="15.75" customHeight="1">
      <c r="A102" s="152"/>
      <c r="B102" s="184"/>
      <c r="C102" s="186" t="e">
        <f>VLOOKUP($B102,[2]Listas!$A$2:$B$5,2,FALSE)</f>
        <v>#N/A</v>
      </c>
      <c r="D102" s="184"/>
      <c r="E102" s="186" t="e">
        <f>VLOOKUP($D102,[2]Listas!$E$2:$F$11,2,FALSE)</f>
        <v>#N/A</v>
      </c>
      <c r="F102" s="184"/>
      <c r="G102" s="184"/>
      <c r="H102" s="184"/>
      <c r="I102" s="184"/>
      <c r="J102" s="184"/>
      <c r="K102" s="184"/>
      <c r="L102" s="184"/>
      <c r="M102" s="184"/>
      <c r="N102" s="184"/>
      <c r="O102" s="184"/>
      <c r="P102" s="184"/>
      <c r="Q102" s="184"/>
      <c r="R102" s="184"/>
      <c r="S102" s="184"/>
      <c r="T102" s="184"/>
      <c r="U102" s="184"/>
      <c r="V102" s="184"/>
      <c r="W102" s="187"/>
      <c r="X102" s="187"/>
      <c r="Y102" s="187"/>
      <c r="Z102" s="193"/>
      <c r="AA102" s="184"/>
      <c r="AB102" s="184"/>
      <c r="AC102" s="184"/>
      <c r="AD102" s="184"/>
      <c r="AE102" s="188"/>
      <c r="AF102" s="188"/>
      <c r="AG102" s="178"/>
      <c r="AH102" s="178"/>
      <c r="AI102" s="184"/>
      <c r="AJ102" s="184" t="e">
        <f>VLOOKUP($AI102,[2]Listas!$AB$1:$AC$10,2,FALSE)</f>
        <v>#N/A</v>
      </c>
      <c r="AK102" s="184"/>
      <c r="AL102" s="152"/>
      <c r="AM102" s="152"/>
      <c r="AN102" s="152"/>
      <c r="AO102" s="152"/>
      <c r="AP102" s="152"/>
      <c r="AQ102" s="152"/>
      <c r="AR102" s="152"/>
      <c r="AS102" s="152"/>
      <c r="AT102" s="152"/>
      <c r="AU102" s="152"/>
      <c r="AV102" s="152"/>
      <c r="AW102" s="152"/>
      <c r="AX102" s="152"/>
      <c r="AY102" s="152"/>
      <c r="AZ102" s="152"/>
      <c r="BA102" s="152"/>
      <c r="BB102" s="152"/>
      <c r="BC102" s="152"/>
    </row>
    <row r="103" spans="1:55" ht="15.75" customHeight="1">
      <c r="A103" s="152"/>
      <c r="B103" s="184"/>
      <c r="C103" s="186" t="e">
        <f>VLOOKUP($B103,[2]Listas!$A$2:$B$5,2,FALSE)</f>
        <v>#N/A</v>
      </c>
      <c r="D103" s="184"/>
      <c r="E103" s="186" t="e">
        <f>VLOOKUP($D103,[2]Listas!$E$2:$F$11,2,FALSE)</f>
        <v>#N/A</v>
      </c>
      <c r="F103" s="184"/>
      <c r="G103" s="184"/>
      <c r="H103" s="184"/>
      <c r="I103" s="184"/>
      <c r="J103" s="184"/>
      <c r="K103" s="184"/>
      <c r="L103" s="184"/>
      <c r="M103" s="184"/>
      <c r="N103" s="184"/>
      <c r="O103" s="184"/>
      <c r="P103" s="184"/>
      <c r="Q103" s="184"/>
      <c r="R103" s="184"/>
      <c r="S103" s="184"/>
      <c r="T103" s="184"/>
      <c r="U103" s="184"/>
      <c r="V103" s="184"/>
      <c r="W103" s="187"/>
      <c r="X103" s="187"/>
      <c r="Y103" s="187"/>
      <c r="Z103" s="193"/>
      <c r="AA103" s="184"/>
      <c r="AB103" s="184"/>
      <c r="AC103" s="184"/>
      <c r="AD103" s="184"/>
      <c r="AE103" s="188"/>
      <c r="AF103" s="188"/>
      <c r="AG103" s="178"/>
      <c r="AH103" s="178"/>
      <c r="AI103" s="184"/>
      <c r="AJ103" s="184" t="e">
        <f>VLOOKUP($AI103,[2]Listas!$AB$1:$AC$10,2,FALSE)</f>
        <v>#N/A</v>
      </c>
      <c r="AK103" s="184"/>
      <c r="AL103" s="152"/>
      <c r="AM103" s="152"/>
      <c r="AN103" s="152"/>
      <c r="AO103" s="152"/>
      <c r="AP103" s="152"/>
      <c r="AQ103" s="152"/>
      <c r="AR103" s="152"/>
      <c r="AS103" s="152"/>
      <c r="AT103" s="152"/>
      <c r="AU103" s="152"/>
      <c r="AV103" s="152"/>
      <c r="AW103" s="152"/>
      <c r="AX103" s="152"/>
      <c r="AY103" s="152"/>
      <c r="AZ103" s="152"/>
      <c r="BA103" s="152"/>
      <c r="BB103" s="152"/>
      <c r="BC103" s="152"/>
    </row>
    <row r="104" spans="1:55" ht="15.75" customHeight="1">
      <c r="A104" s="152"/>
      <c r="B104" s="184"/>
      <c r="C104" s="186" t="e">
        <f>VLOOKUP($B104,[2]Listas!$A$2:$B$5,2,FALSE)</f>
        <v>#N/A</v>
      </c>
      <c r="D104" s="184"/>
      <c r="E104" s="186" t="e">
        <f>VLOOKUP($D104,[2]Listas!$E$2:$F$11,2,FALSE)</f>
        <v>#N/A</v>
      </c>
      <c r="F104" s="184"/>
      <c r="G104" s="184"/>
      <c r="H104" s="184"/>
      <c r="I104" s="184"/>
      <c r="J104" s="184"/>
      <c r="K104" s="184"/>
      <c r="L104" s="184"/>
      <c r="M104" s="184"/>
      <c r="N104" s="184"/>
      <c r="O104" s="184"/>
      <c r="P104" s="184"/>
      <c r="Q104" s="184"/>
      <c r="R104" s="184"/>
      <c r="S104" s="184"/>
      <c r="T104" s="184"/>
      <c r="U104" s="184"/>
      <c r="V104" s="184"/>
      <c r="W104" s="187"/>
      <c r="X104" s="187"/>
      <c r="Y104" s="187"/>
      <c r="Z104" s="193"/>
      <c r="AA104" s="184"/>
      <c r="AB104" s="184"/>
      <c r="AC104" s="184"/>
      <c r="AD104" s="184"/>
      <c r="AE104" s="188"/>
      <c r="AF104" s="188"/>
      <c r="AG104" s="178"/>
      <c r="AH104" s="178"/>
      <c r="AI104" s="184"/>
      <c r="AJ104" s="184" t="e">
        <f>VLOOKUP($AI104,[2]Listas!$AB$1:$AC$10,2,FALSE)</f>
        <v>#N/A</v>
      </c>
      <c r="AK104" s="184"/>
      <c r="AL104" s="152"/>
      <c r="AM104" s="152"/>
      <c r="AN104" s="152"/>
      <c r="AO104" s="152"/>
      <c r="AP104" s="152"/>
      <c r="AQ104" s="152"/>
      <c r="AR104" s="152"/>
      <c r="AS104" s="152"/>
      <c r="AT104" s="152"/>
      <c r="AU104" s="152"/>
      <c r="AV104" s="152"/>
      <c r="AW104" s="152"/>
      <c r="AX104" s="152"/>
      <c r="AY104" s="152"/>
      <c r="AZ104" s="152"/>
      <c r="BA104" s="152"/>
      <c r="BB104" s="152"/>
      <c r="BC104" s="152"/>
    </row>
    <row r="105" spans="1:55" ht="15.75" customHeight="1">
      <c r="A105" s="152"/>
      <c r="B105" s="184"/>
      <c r="C105" s="186" t="e">
        <f>VLOOKUP($B105,[2]Listas!$A$2:$B$5,2,FALSE)</f>
        <v>#N/A</v>
      </c>
      <c r="D105" s="184"/>
      <c r="E105" s="186" t="e">
        <f>VLOOKUP($D105,[2]Listas!$E$2:$F$11,2,FALSE)</f>
        <v>#N/A</v>
      </c>
      <c r="F105" s="184"/>
      <c r="G105" s="184"/>
      <c r="H105" s="184"/>
      <c r="I105" s="184"/>
      <c r="J105" s="184"/>
      <c r="K105" s="184"/>
      <c r="L105" s="184"/>
      <c r="M105" s="184"/>
      <c r="N105" s="184"/>
      <c r="O105" s="184"/>
      <c r="P105" s="184"/>
      <c r="Q105" s="184"/>
      <c r="R105" s="184"/>
      <c r="S105" s="184"/>
      <c r="T105" s="184"/>
      <c r="U105" s="184"/>
      <c r="V105" s="184"/>
      <c r="W105" s="187"/>
      <c r="X105" s="191"/>
      <c r="Y105" s="191"/>
      <c r="Z105" s="193"/>
      <c r="AA105" s="184"/>
      <c r="AB105" s="184"/>
      <c r="AC105" s="184"/>
      <c r="AD105" s="184"/>
      <c r="AE105" s="194"/>
      <c r="AF105" s="194"/>
      <c r="AG105" s="178"/>
      <c r="AH105" s="178"/>
      <c r="AI105" s="184"/>
      <c r="AJ105" s="184" t="e">
        <f>VLOOKUP($AI105,[2]Listas!$AB$1:$AC$10,2,FALSE)</f>
        <v>#N/A</v>
      </c>
      <c r="AK105" s="184"/>
      <c r="AL105" s="152"/>
      <c r="AM105" s="152"/>
      <c r="AN105" s="152"/>
      <c r="AO105" s="152"/>
      <c r="AP105" s="152"/>
      <c r="AQ105" s="152"/>
      <c r="AR105" s="152"/>
      <c r="AS105" s="152"/>
      <c r="AT105" s="152"/>
      <c r="AU105" s="152"/>
      <c r="AV105" s="152"/>
      <c r="AW105" s="152"/>
      <c r="AX105" s="152"/>
      <c r="AY105" s="152"/>
      <c r="AZ105" s="152"/>
      <c r="BA105" s="152"/>
      <c r="BB105" s="152"/>
      <c r="BC105" s="152"/>
    </row>
    <row r="106" spans="1:55" ht="15.75" customHeight="1">
      <c r="A106" s="152"/>
      <c r="B106" s="184"/>
      <c r="C106" s="186" t="e">
        <f>VLOOKUP($B106,[2]Listas!$A$2:$B$5,2,FALSE)</f>
        <v>#N/A</v>
      </c>
      <c r="D106" s="184"/>
      <c r="E106" s="186" t="e">
        <f>VLOOKUP($D106,[2]Listas!$E$2:$F$11,2,FALSE)</f>
        <v>#N/A</v>
      </c>
      <c r="F106" s="184"/>
      <c r="G106" s="184"/>
      <c r="H106" s="184"/>
      <c r="I106" s="184"/>
      <c r="J106" s="184"/>
      <c r="K106" s="184"/>
      <c r="L106" s="184"/>
      <c r="M106" s="184"/>
      <c r="N106" s="184"/>
      <c r="O106" s="184"/>
      <c r="P106" s="184"/>
      <c r="Q106" s="184"/>
      <c r="R106" s="184"/>
      <c r="S106" s="184"/>
      <c r="T106" s="184"/>
      <c r="U106" s="184"/>
      <c r="V106" s="184"/>
      <c r="W106" s="187"/>
      <c r="X106" s="191"/>
      <c r="Y106" s="191"/>
      <c r="Z106" s="193"/>
      <c r="AA106" s="184"/>
      <c r="AB106" s="184"/>
      <c r="AC106" s="184"/>
      <c r="AD106" s="184"/>
      <c r="AE106" s="194"/>
      <c r="AF106" s="194"/>
      <c r="AG106" s="178"/>
      <c r="AH106" s="178"/>
      <c r="AI106" s="184"/>
      <c r="AJ106" s="184" t="e">
        <f>VLOOKUP($AI106,[2]Listas!$AB$1:$AC$10,2,FALSE)</f>
        <v>#N/A</v>
      </c>
      <c r="AK106" s="184"/>
      <c r="AL106" s="152"/>
      <c r="AM106" s="152"/>
      <c r="AN106" s="152"/>
      <c r="AO106" s="152"/>
      <c r="AP106" s="152"/>
      <c r="AQ106" s="152"/>
      <c r="AR106" s="152"/>
      <c r="AS106" s="152"/>
      <c r="AT106" s="152"/>
      <c r="AU106" s="152"/>
      <c r="AV106" s="152"/>
      <c r="AW106" s="152"/>
      <c r="AX106" s="152"/>
      <c r="AY106" s="152"/>
      <c r="AZ106" s="152"/>
      <c r="BA106" s="152"/>
      <c r="BB106" s="152"/>
      <c r="BC106" s="152"/>
    </row>
    <row r="107" spans="1:55" ht="15.75" customHeight="1">
      <c r="A107" s="152"/>
      <c r="B107" s="184"/>
      <c r="C107" s="186" t="e">
        <f>VLOOKUP($B107,[2]Listas!$A$2:$B$5,2,FALSE)</f>
        <v>#N/A</v>
      </c>
      <c r="D107" s="184"/>
      <c r="E107" s="186" t="e">
        <f>VLOOKUP($D107,[2]Listas!$E$2:$F$11,2,FALSE)</f>
        <v>#N/A</v>
      </c>
      <c r="F107" s="184"/>
      <c r="G107" s="184"/>
      <c r="H107" s="184"/>
      <c r="I107" s="184"/>
      <c r="J107" s="184"/>
      <c r="K107" s="184"/>
      <c r="L107" s="184"/>
      <c r="M107" s="184"/>
      <c r="N107" s="184"/>
      <c r="O107" s="184"/>
      <c r="P107" s="184"/>
      <c r="Q107" s="184"/>
      <c r="R107" s="184"/>
      <c r="S107" s="184"/>
      <c r="T107" s="184"/>
      <c r="U107" s="184"/>
      <c r="V107" s="184"/>
      <c r="W107" s="187"/>
      <c r="X107" s="191"/>
      <c r="Y107" s="191"/>
      <c r="Z107" s="193"/>
      <c r="AA107" s="184"/>
      <c r="AB107" s="184"/>
      <c r="AC107" s="184"/>
      <c r="AD107" s="184"/>
      <c r="AE107" s="190"/>
      <c r="AF107" s="190"/>
      <c r="AG107" s="178"/>
      <c r="AH107" s="178"/>
      <c r="AI107" s="184"/>
      <c r="AJ107" s="184" t="e">
        <f>VLOOKUP($AI107,[2]Listas!$AB$1:$AC$10,2,FALSE)</f>
        <v>#N/A</v>
      </c>
      <c r="AK107" s="184"/>
      <c r="AL107" s="152"/>
      <c r="AM107" s="152"/>
      <c r="AN107" s="152"/>
      <c r="AO107" s="152"/>
      <c r="AP107" s="152"/>
      <c r="AQ107" s="152"/>
      <c r="AR107" s="152"/>
      <c r="AS107" s="152"/>
      <c r="AT107" s="152"/>
      <c r="AU107" s="152"/>
      <c r="AV107" s="152"/>
      <c r="AW107" s="152"/>
      <c r="AX107" s="152"/>
      <c r="AY107" s="152"/>
      <c r="AZ107" s="152"/>
      <c r="BA107" s="152"/>
      <c r="BB107" s="152"/>
      <c r="BC107" s="152"/>
    </row>
    <row r="108" spans="1:55" ht="15.75" customHeight="1">
      <c r="A108" s="152"/>
      <c r="B108" s="184"/>
      <c r="C108" s="186" t="e">
        <f>VLOOKUP($B108,[2]Listas!$A$2:$B$5,2,FALSE)</f>
        <v>#N/A</v>
      </c>
      <c r="D108" s="184"/>
      <c r="E108" s="186" t="e">
        <f>VLOOKUP($D108,[2]Listas!$E$2:$F$11,2,FALSE)</f>
        <v>#N/A</v>
      </c>
      <c r="F108" s="184"/>
      <c r="G108" s="184"/>
      <c r="H108" s="184"/>
      <c r="I108" s="184"/>
      <c r="J108" s="184"/>
      <c r="K108" s="184"/>
      <c r="L108" s="184"/>
      <c r="M108" s="184"/>
      <c r="N108" s="184"/>
      <c r="O108" s="184"/>
      <c r="P108" s="184"/>
      <c r="Q108" s="184"/>
      <c r="R108" s="184"/>
      <c r="S108" s="184"/>
      <c r="T108" s="184"/>
      <c r="U108" s="184"/>
      <c r="V108" s="184"/>
      <c r="W108" s="187"/>
      <c r="X108" s="187"/>
      <c r="Y108" s="187"/>
      <c r="Z108" s="193"/>
      <c r="AA108" s="184"/>
      <c r="AB108" s="184"/>
      <c r="AC108" s="184"/>
      <c r="AD108" s="184"/>
      <c r="AE108" s="190"/>
      <c r="AF108" s="190"/>
      <c r="AG108" s="178"/>
      <c r="AH108" s="178"/>
      <c r="AI108" s="184"/>
      <c r="AJ108" s="184" t="e">
        <f>VLOOKUP($AI108,[2]Listas!$AB$1:$AC$10,2,FALSE)</f>
        <v>#N/A</v>
      </c>
      <c r="AK108" s="184"/>
      <c r="AL108" s="152"/>
      <c r="AM108" s="152"/>
      <c r="AN108" s="152"/>
      <c r="AO108" s="152"/>
      <c r="AP108" s="152"/>
      <c r="AQ108" s="152"/>
      <c r="AR108" s="152"/>
      <c r="AS108" s="152"/>
      <c r="AT108" s="152"/>
      <c r="AU108" s="152"/>
      <c r="AV108" s="152"/>
      <c r="AW108" s="152"/>
      <c r="AX108" s="152"/>
      <c r="AY108" s="152"/>
      <c r="AZ108" s="152"/>
      <c r="BA108" s="152"/>
      <c r="BB108" s="152"/>
      <c r="BC108" s="152"/>
    </row>
    <row r="109" spans="1:55" ht="15.75" customHeight="1">
      <c r="A109" s="152"/>
      <c r="B109" s="184"/>
      <c r="C109" s="186" t="e">
        <f>VLOOKUP($B109,[2]Listas!$A$2:$B$5,2,FALSE)</f>
        <v>#N/A</v>
      </c>
      <c r="D109" s="184"/>
      <c r="E109" s="186" t="e">
        <f>VLOOKUP($D109,[2]Listas!$E$2:$F$11,2,FALSE)</f>
        <v>#N/A</v>
      </c>
      <c r="F109" s="184"/>
      <c r="G109" s="184"/>
      <c r="H109" s="184"/>
      <c r="I109" s="184"/>
      <c r="J109" s="184"/>
      <c r="K109" s="184"/>
      <c r="L109" s="184"/>
      <c r="M109" s="184"/>
      <c r="N109" s="184"/>
      <c r="O109" s="184"/>
      <c r="P109" s="184"/>
      <c r="Q109" s="184"/>
      <c r="R109" s="184"/>
      <c r="S109" s="184"/>
      <c r="T109" s="184"/>
      <c r="U109" s="184"/>
      <c r="V109" s="184"/>
      <c r="W109" s="187"/>
      <c r="X109" s="187"/>
      <c r="Y109" s="187"/>
      <c r="Z109" s="193"/>
      <c r="AA109" s="184"/>
      <c r="AB109" s="184"/>
      <c r="AC109" s="184"/>
      <c r="AD109" s="184"/>
      <c r="AE109" s="190"/>
      <c r="AF109" s="190"/>
      <c r="AG109" s="178"/>
      <c r="AH109" s="178"/>
      <c r="AI109" s="184"/>
      <c r="AJ109" s="184" t="e">
        <f>VLOOKUP($AI109,[2]Listas!$AB$1:$AC$10,2,FALSE)</f>
        <v>#N/A</v>
      </c>
      <c r="AK109" s="184"/>
      <c r="AL109" s="152"/>
      <c r="AM109" s="152"/>
      <c r="AN109" s="152"/>
      <c r="AO109" s="152"/>
      <c r="AP109" s="152"/>
      <c r="AQ109" s="152"/>
      <c r="AR109" s="152"/>
      <c r="AS109" s="152"/>
      <c r="AT109" s="152"/>
      <c r="AU109" s="152"/>
      <c r="AV109" s="152"/>
      <c r="AW109" s="152"/>
      <c r="AX109" s="152"/>
      <c r="AY109" s="152"/>
      <c r="AZ109" s="152"/>
      <c r="BA109" s="152"/>
      <c r="BB109" s="152"/>
      <c r="BC109" s="152"/>
    </row>
    <row r="110" spans="1:55" ht="15.75" customHeight="1">
      <c r="A110" s="152"/>
      <c r="B110" s="184"/>
      <c r="C110" s="186" t="e">
        <f>VLOOKUP($B110,[2]Listas!$A$2:$B$5,2,FALSE)</f>
        <v>#N/A</v>
      </c>
      <c r="D110" s="184"/>
      <c r="E110" s="186" t="e">
        <f>VLOOKUP($D110,[2]Listas!$E$2:$F$11,2,FALSE)</f>
        <v>#N/A</v>
      </c>
      <c r="F110" s="184"/>
      <c r="G110" s="184"/>
      <c r="H110" s="184"/>
      <c r="I110" s="184"/>
      <c r="J110" s="184"/>
      <c r="K110" s="184"/>
      <c r="L110" s="184"/>
      <c r="M110" s="184"/>
      <c r="N110" s="184"/>
      <c r="O110" s="184"/>
      <c r="P110" s="184"/>
      <c r="Q110" s="184"/>
      <c r="R110" s="184"/>
      <c r="S110" s="184"/>
      <c r="T110" s="184"/>
      <c r="U110" s="184"/>
      <c r="V110" s="184"/>
      <c r="W110" s="187"/>
      <c r="X110" s="187"/>
      <c r="Y110" s="187"/>
      <c r="Z110" s="193"/>
      <c r="AA110" s="184"/>
      <c r="AB110" s="184"/>
      <c r="AC110" s="184"/>
      <c r="AD110" s="184"/>
      <c r="AE110" s="190"/>
      <c r="AF110" s="190"/>
      <c r="AG110" s="178"/>
      <c r="AH110" s="178"/>
      <c r="AI110" s="184"/>
      <c r="AJ110" s="184" t="e">
        <f>VLOOKUP($AI110,[2]Listas!$AB$1:$AC$10,2,FALSE)</f>
        <v>#N/A</v>
      </c>
      <c r="AK110" s="184"/>
      <c r="AL110" s="152"/>
      <c r="AM110" s="152"/>
      <c r="AN110" s="152"/>
      <c r="AO110" s="152"/>
      <c r="AP110" s="152"/>
      <c r="AQ110" s="152"/>
      <c r="AR110" s="152"/>
      <c r="AS110" s="152"/>
      <c r="AT110" s="152"/>
      <c r="AU110" s="152"/>
      <c r="AV110" s="152"/>
      <c r="AW110" s="152"/>
      <c r="AX110" s="152"/>
      <c r="AY110" s="152"/>
      <c r="AZ110" s="152"/>
      <c r="BA110" s="152"/>
      <c r="BB110" s="152"/>
      <c r="BC110" s="152"/>
    </row>
    <row r="111" spans="1:55" ht="15.75" customHeight="1">
      <c r="A111" s="152"/>
      <c r="B111" s="184"/>
      <c r="C111" s="186" t="e">
        <f>VLOOKUP($B111,[2]Listas!$A$2:$B$5,2,FALSE)</f>
        <v>#N/A</v>
      </c>
      <c r="D111" s="184"/>
      <c r="E111" s="186" t="e">
        <f>VLOOKUP($D111,[2]Listas!$E$2:$F$11,2,FALSE)</f>
        <v>#N/A</v>
      </c>
      <c r="F111" s="184"/>
      <c r="G111" s="184"/>
      <c r="H111" s="184"/>
      <c r="I111" s="184"/>
      <c r="J111" s="184"/>
      <c r="K111" s="184"/>
      <c r="L111" s="184"/>
      <c r="M111" s="184"/>
      <c r="N111" s="184"/>
      <c r="O111" s="184"/>
      <c r="P111" s="184"/>
      <c r="Q111" s="184"/>
      <c r="R111" s="184"/>
      <c r="S111" s="184"/>
      <c r="T111" s="184"/>
      <c r="U111" s="184"/>
      <c r="V111" s="184"/>
      <c r="W111" s="187"/>
      <c r="X111" s="187"/>
      <c r="Y111" s="187"/>
      <c r="Z111" s="193"/>
      <c r="AA111" s="184"/>
      <c r="AB111" s="184"/>
      <c r="AC111" s="184"/>
      <c r="AD111" s="184"/>
      <c r="AE111" s="190"/>
      <c r="AF111" s="190"/>
      <c r="AG111" s="178"/>
      <c r="AH111" s="178"/>
      <c r="AI111" s="184"/>
      <c r="AJ111" s="184" t="e">
        <f>VLOOKUP($AI111,[2]Listas!$AB$1:$AC$10,2,FALSE)</f>
        <v>#N/A</v>
      </c>
      <c r="AK111" s="184"/>
      <c r="AL111" s="152"/>
      <c r="AM111" s="152"/>
      <c r="AN111" s="152"/>
      <c r="AO111" s="152"/>
      <c r="AP111" s="152"/>
      <c r="AQ111" s="152"/>
      <c r="AR111" s="152"/>
      <c r="AS111" s="152"/>
      <c r="AT111" s="152"/>
      <c r="AU111" s="152"/>
      <c r="AV111" s="152"/>
      <c r="AW111" s="152"/>
      <c r="AX111" s="152"/>
      <c r="AY111" s="152"/>
      <c r="AZ111" s="152"/>
      <c r="BA111" s="152"/>
      <c r="BB111" s="152"/>
      <c r="BC111" s="152"/>
    </row>
    <row r="112" spans="1:55" ht="15.75" customHeight="1">
      <c r="A112" s="152"/>
      <c r="B112" s="184"/>
      <c r="C112" s="186" t="e">
        <f>VLOOKUP($B112,[2]Listas!$A$2:$B$5,2,FALSE)</f>
        <v>#N/A</v>
      </c>
      <c r="D112" s="184"/>
      <c r="E112" s="186" t="e">
        <f>VLOOKUP($D112,[2]Listas!$E$2:$F$11,2,FALSE)</f>
        <v>#N/A</v>
      </c>
      <c r="F112" s="184"/>
      <c r="G112" s="184"/>
      <c r="H112" s="184"/>
      <c r="I112" s="184"/>
      <c r="J112" s="184"/>
      <c r="K112" s="184"/>
      <c r="L112" s="184"/>
      <c r="M112" s="184"/>
      <c r="N112" s="184"/>
      <c r="O112" s="184"/>
      <c r="P112" s="184"/>
      <c r="Q112" s="184"/>
      <c r="R112" s="184"/>
      <c r="S112" s="184"/>
      <c r="T112" s="184"/>
      <c r="U112" s="184"/>
      <c r="V112" s="184"/>
      <c r="W112" s="187"/>
      <c r="X112" s="187"/>
      <c r="Y112" s="187"/>
      <c r="Z112" s="187"/>
      <c r="AA112" s="184"/>
      <c r="AB112" s="184"/>
      <c r="AC112" s="184"/>
      <c r="AD112" s="184"/>
      <c r="AE112" s="190"/>
      <c r="AF112" s="190"/>
      <c r="AG112" s="178"/>
      <c r="AH112" s="178"/>
      <c r="AI112" s="184"/>
      <c r="AJ112" s="184" t="e">
        <f>VLOOKUP($AI112,[2]Listas!$AB$1:$AC$10,2,FALSE)</f>
        <v>#N/A</v>
      </c>
      <c r="AK112" s="184"/>
      <c r="AL112" s="152"/>
      <c r="AM112" s="152"/>
      <c r="AN112" s="152"/>
      <c r="AO112" s="152"/>
      <c r="AP112" s="152"/>
      <c r="AQ112" s="152"/>
      <c r="AR112" s="152"/>
      <c r="AS112" s="152"/>
      <c r="AT112" s="152"/>
      <c r="AU112" s="152"/>
      <c r="AV112" s="152"/>
      <c r="AW112" s="152"/>
      <c r="AX112" s="152"/>
      <c r="AY112" s="152"/>
      <c r="AZ112" s="152"/>
      <c r="BA112" s="152"/>
      <c r="BB112" s="152"/>
      <c r="BC112" s="152"/>
    </row>
    <row r="113" spans="1:55" ht="15.75" customHeight="1">
      <c r="A113" s="152"/>
      <c r="B113" s="184"/>
      <c r="C113" s="186" t="e">
        <f>VLOOKUP($B113,[2]Listas!$A$2:$B$5,2,FALSE)</f>
        <v>#N/A</v>
      </c>
      <c r="D113" s="184"/>
      <c r="E113" s="186" t="e">
        <f>VLOOKUP($D113,[2]Listas!$E$2:$F$11,2,FALSE)</f>
        <v>#N/A</v>
      </c>
      <c r="F113" s="184"/>
      <c r="G113" s="184"/>
      <c r="H113" s="184"/>
      <c r="I113" s="184"/>
      <c r="J113" s="184"/>
      <c r="K113" s="184"/>
      <c r="L113" s="184"/>
      <c r="M113" s="184"/>
      <c r="N113" s="184"/>
      <c r="O113" s="184"/>
      <c r="P113" s="184"/>
      <c r="Q113" s="184"/>
      <c r="R113" s="184"/>
      <c r="S113" s="184"/>
      <c r="T113" s="184"/>
      <c r="U113" s="184"/>
      <c r="V113" s="184"/>
      <c r="W113" s="187"/>
      <c r="X113" s="187"/>
      <c r="Y113" s="187"/>
      <c r="Z113" s="187"/>
      <c r="AA113" s="184"/>
      <c r="AB113" s="184"/>
      <c r="AC113" s="184"/>
      <c r="AD113" s="184"/>
      <c r="AE113" s="190"/>
      <c r="AF113" s="190"/>
      <c r="AG113" s="178"/>
      <c r="AH113" s="178"/>
      <c r="AI113" s="184"/>
      <c r="AJ113" s="184" t="e">
        <f>VLOOKUP($AI113,[2]Listas!$AB$1:$AC$10,2,FALSE)</f>
        <v>#N/A</v>
      </c>
      <c r="AK113" s="184"/>
      <c r="AL113" s="152"/>
      <c r="AM113" s="152"/>
      <c r="AN113" s="152"/>
      <c r="AO113" s="152"/>
      <c r="AP113" s="152"/>
      <c r="AQ113" s="152"/>
      <c r="AR113" s="152"/>
      <c r="AS113" s="152"/>
      <c r="AT113" s="152"/>
      <c r="AU113" s="152"/>
      <c r="AV113" s="152"/>
      <c r="AW113" s="152"/>
      <c r="AX113" s="152"/>
      <c r="AY113" s="152"/>
      <c r="AZ113" s="152"/>
      <c r="BA113" s="152"/>
      <c r="BB113" s="152"/>
      <c r="BC113" s="152"/>
    </row>
    <row r="114" spans="1:55" ht="15.75" customHeight="1">
      <c r="A114" s="152"/>
      <c r="B114" s="184"/>
      <c r="C114" s="186" t="e">
        <f>VLOOKUP($B114,[2]Listas!$A$2:$B$5,2,FALSE)</f>
        <v>#N/A</v>
      </c>
      <c r="D114" s="184"/>
      <c r="E114" s="186" t="e">
        <f>VLOOKUP($D114,[2]Listas!$E$2:$F$11,2,FALSE)</f>
        <v>#N/A</v>
      </c>
      <c r="F114" s="184"/>
      <c r="G114" s="184"/>
      <c r="H114" s="184"/>
      <c r="I114" s="184"/>
      <c r="J114" s="184"/>
      <c r="K114" s="184"/>
      <c r="L114" s="184"/>
      <c r="M114" s="184"/>
      <c r="N114" s="184"/>
      <c r="O114" s="184"/>
      <c r="P114" s="184"/>
      <c r="Q114" s="184"/>
      <c r="R114" s="184"/>
      <c r="S114" s="184"/>
      <c r="T114" s="184"/>
      <c r="U114" s="184"/>
      <c r="V114" s="184"/>
      <c r="W114" s="187"/>
      <c r="X114" s="187"/>
      <c r="Y114" s="187"/>
      <c r="Z114" s="187"/>
      <c r="AA114" s="184"/>
      <c r="AB114" s="184"/>
      <c r="AC114" s="184"/>
      <c r="AD114" s="184"/>
      <c r="AE114" s="190"/>
      <c r="AF114" s="190"/>
      <c r="AG114" s="178"/>
      <c r="AH114" s="178"/>
      <c r="AI114" s="184"/>
      <c r="AJ114" s="184" t="e">
        <f>VLOOKUP($AI114,[2]Listas!$AB$1:$AC$10,2,FALSE)</f>
        <v>#N/A</v>
      </c>
      <c r="AK114" s="184"/>
      <c r="AL114" s="152"/>
      <c r="AM114" s="152"/>
      <c r="AN114" s="152"/>
      <c r="AO114" s="152"/>
      <c r="AP114" s="152"/>
      <c r="AQ114" s="152"/>
      <c r="AR114" s="152"/>
      <c r="AS114" s="152"/>
      <c r="AT114" s="152"/>
      <c r="AU114" s="152"/>
      <c r="AV114" s="152"/>
      <c r="AW114" s="152"/>
      <c r="AX114" s="152"/>
      <c r="AY114" s="152"/>
      <c r="AZ114" s="152"/>
      <c r="BA114" s="152"/>
      <c r="BB114" s="152"/>
      <c r="BC114" s="152"/>
    </row>
    <row r="115" spans="1:55" ht="15.75" customHeight="1">
      <c r="A115" s="152"/>
      <c r="B115" s="184"/>
      <c r="C115" s="186" t="e">
        <f>VLOOKUP($B115,[2]Listas!$A$2:$B$5,2,FALSE)</f>
        <v>#N/A</v>
      </c>
      <c r="D115" s="184"/>
      <c r="E115" s="186" t="e">
        <f>VLOOKUP($D115,[2]Listas!$E$2:$F$11,2,FALSE)</f>
        <v>#N/A</v>
      </c>
      <c r="F115" s="184"/>
      <c r="G115" s="184"/>
      <c r="H115" s="184"/>
      <c r="I115" s="184"/>
      <c r="J115" s="184"/>
      <c r="K115" s="184"/>
      <c r="L115" s="184"/>
      <c r="M115" s="184"/>
      <c r="N115" s="184"/>
      <c r="O115" s="184"/>
      <c r="P115" s="184"/>
      <c r="Q115" s="184"/>
      <c r="R115" s="184"/>
      <c r="S115" s="184"/>
      <c r="T115" s="184"/>
      <c r="U115" s="184"/>
      <c r="V115" s="184"/>
      <c r="W115" s="187"/>
      <c r="X115" s="187"/>
      <c r="Y115" s="187"/>
      <c r="Z115" s="187"/>
      <c r="AA115" s="184"/>
      <c r="AB115" s="184"/>
      <c r="AC115" s="184"/>
      <c r="AD115" s="184"/>
      <c r="AE115" s="190"/>
      <c r="AF115" s="190"/>
      <c r="AG115" s="178"/>
      <c r="AH115" s="178"/>
      <c r="AI115" s="184"/>
      <c r="AJ115" s="184" t="e">
        <f>VLOOKUP($AI115,[2]Listas!$AB$1:$AC$10,2,FALSE)</f>
        <v>#N/A</v>
      </c>
      <c r="AK115" s="184"/>
      <c r="AL115" s="152"/>
      <c r="AM115" s="152"/>
      <c r="AN115" s="152"/>
      <c r="AO115" s="152"/>
      <c r="AP115" s="152"/>
      <c r="AQ115" s="152"/>
      <c r="AR115" s="152"/>
      <c r="AS115" s="152"/>
      <c r="AT115" s="152"/>
      <c r="AU115" s="152"/>
      <c r="AV115" s="152"/>
      <c r="AW115" s="152"/>
      <c r="AX115" s="152"/>
      <c r="AY115" s="152"/>
      <c r="AZ115" s="152"/>
      <c r="BA115" s="152"/>
      <c r="BB115" s="152"/>
      <c r="BC115" s="152"/>
    </row>
    <row r="116" spans="1:55" ht="15.75" customHeight="1">
      <c r="A116" s="152"/>
      <c r="B116" s="184"/>
      <c r="C116" s="186" t="e">
        <f>VLOOKUP($B116,[2]Listas!$A$2:$B$5,2,FALSE)</f>
        <v>#N/A</v>
      </c>
      <c r="D116" s="184"/>
      <c r="E116" s="186" t="e">
        <f>VLOOKUP($D116,[2]Listas!$E$2:$F$11,2,FALSE)</f>
        <v>#N/A</v>
      </c>
      <c r="F116" s="184"/>
      <c r="G116" s="184"/>
      <c r="H116" s="184"/>
      <c r="I116" s="184"/>
      <c r="J116" s="184"/>
      <c r="K116" s="184"/>
      <c r="L116" s="184"/>
      <c r="M116" s="184"/>
      <c r="N116" s="184"/>
      <c r="O116" s="184"/>
      <c r="P116" s="184"/>
      <c r="Q116" s="184"/>
      <c r="R116" s="184"/>
      <c r="S116" s="184"/>
      <c r="T116" s="184"/>
      <c r="U116" s="184"/>
      <c r="V116" s="184"/>
      <c r="W116" s="187"/>
      <c r="X116" s="187"/>
      <c r="Y116" s="187"/>
      <c r="Z116" s="187"/>
      <c r="AA116" s="184"/>
      <c r="AB116" s="184"/>
      <c r="AC116" s="184"/>
      <c r="AD116" s="184"/>
      <c r="AE116" s="190"/>
      <c r="AF116" s="190"/>
      <c r="AG116" s="178"/>
      <c r="AH116" s="178"/>
      <c r="AI116" s="184"/>
      <c r="AJ116" s="184" t="e">
        <f>VLOOKUP($AI116,[2]Listas!$AB$1:$AC$10,2,FALSE)</f>
        <v>#N/A</v>
      </c>
      <c r="AK116" s="184"/>
      <c r="AL116" s="152"/>
      <c r="AM116" s="152"/>
      <c r="AN116" s="152"/>
      <c r="AO116" s="152"/>
      <c r="AP116" s="152"/>
      <c r="AQ116" s="152"/>
      <c r="AR116" s="152"/>
      <c r="AS116" s="152"/>
      <c r="AT116" s="152"/>
      <c r="AU116" s="152"/>
      <c r="AV116" s="152"/>
      <c r="AW116" s="152"/>
      <c r="AX116" s="152"/>
      <c r="AY116" s="152"/>
      <c r="AZ116" s="152"/>
      <c r="BA116" s="152"/>
      <c r="BB116" s="152"/>
      <c r="BC116" s="152"/>
    </row>
    <row r="117" spans="1:55" ht="15.75" customHeight="1">
      <c r="A117" s="152"/>
      <c r="B117" s="184"/>
      <c r="C117" s="186" t="e">
        <f>VLOOKUP($B117,[2]Listas!$A$2:$B$5,2,FALSE)</f>
        <v>#N/A</v>
      </c>
      <c r="D117" s="184"/>
      <c r="E117" s="186" t="e">
        <f>VLOOKUP($D117,[2]Listas!$E$2:$F$11,2,FALSE)</f>
        <v>#N/A</v>
      </c>
      <c r="F117" s="184"/>
      <c r="G117" s="184"/>
      <c r="H117" s="184"/>
      <c r="I117" s="184"/>
      <c r="J117" s="184"/>
      <c r="K117" s="184"/>
      <c r="L117" s="184"/>
      <c r="M117" s="184"/>
      <c r="N117" s="184"/>
      <c r="O117" s="184"/>
      <c r="P117" s="184"/>
      <c r="Q117" s="184"/>
      <c r="R117" s="184"/>
      <c r="S117" s="184"/>
      <c r="T117" s="184"/>
      <c r="U117" s="184"/>
      <c r="V117" s="184"/>
      <c r="W117" s="187"/>
      <c r="X117" s="187"/>
      <c r="Y117" s="187"/>
      <c r="Z117" s="187"/>
      <c r="AA117" s="184"/>
      <c r="AB117" s="184"/>
      <c r="AC117" s="184"/>
      <c r="AD117" s="184"/>
      <c r="AE117" s="190"/>
      <c r="AF117" s="190"/>
      <c r="AG117" s="178"/>
      <c r="AH117" s="178"/>
      <c r="AI117" s="184"/>
      <c r="AJ117" s="184" t="e">
        <f>VLOOKUP($AI117,[2]Listas!$AB$1:$AC$10,2,FALSE)</f>
        <v>#N/A</v>
      </c>
      <c r="AK117" s="184"/>
      <c r="AL117" s="152"/>
      <c r="AM117" s="152"/>
      <c r="AN117" s="152"/>
      <c r="AO117" s="152"/>
      <c r="AP117" s="152"/>
      <c r="AQ117" s="152"/>
      <c r="AR117" s="152"/>
      <c r="AS117" s="152"/>
      <c r="AT117" s="152"/>
      <c r="AU117" s="152"/>
      <c r="AV117" s="152"/>
      <c r="AW117" s="152"/>
      <c r="AX117" s="152"/>
      <c r="AY117" s="152"/>
      <c r="AZ117" s="152"/>
      <c r="BA117" s="152"/>
      <c r="BB117" s="152"/>
      <c r="BC117" s="152"/>
    </row>
    <row r="118" spans="1:55" ht="15.75" customHeight="1">
      <c r="A118" s="152"/>
      <c r="B118" s="184"/>
      <c r="C118" s="186" t="e">
        <f>VLOOKUP($B118,[2]Listas!$A$2:$B$5,2,FALSE)</f>
        <v>#N/A</v>
      </c>
      <c r="D118" s="184"/>
      <c r="E118" s="186" t="e">
        <f>VLOOKUP($D118,[2]Listas!$E$2:$F$11,2,FALSE)</f>
        <v>#N/A</v>
      </c>
      <c r="F118" s="184"/>
      <c r="G118" s="184"/>
      <c r="H118" s="184"/>
      <c r="I118" s="184"/>
      <c r="J118" s="184"/>
      <c r="K118" s="184"/>
      <c r="L118" s="184"/>
      <c r="M118" s="184"/>
      <c r="N118" s="184"/>
      <c r="O118" s="184"/>
      <c r="P118" s="184"/>
      <c r="Q118" s="184"/>
      <c r="R118" s="184"/>
      <c r="S118" s="184"/>
      <c r="T118" s="184"/>
      <c r="U118" s="184"/>
      <c r="V118" s="184"/>
      <c r="W118" s="187"/>
      <c r="X118" s="187"/>
      <c r="Y118" s="187"/>
      <c r="Z118" s="187"/>
      <c r="AA118" s="184"/>
      <c r="AB118" s="184"/>
      <c r="AC118" s="184"/>
      <c r="AD118" s="184"/>
      <c r="AE118" s="190"/>
      <c r="AF118" s="190"/>
      <c r="AG118" s="178"/>
      <c r="AH118" s="178"/>
      <c r="AI118" s="184"/>
      <c r="AJ118" s="184" t="e">
        <f>VLOOKUP($AI118,[2]Listas!$AB$1:$AC$10,2,FALSE)</f>
        <v>#N/A</v>
      </c>
      <c r="AK118" s="184"/>
      <c r="AL118" s="152"/>
      <c r="AM118" s="152"/>
      <c r="AN118" s="152"/>
      <c r="AO118" s="152"/>
      <c r="AP118" s="152"/>
      <c r="AQ118" s="152"/>
      <c r="AR118" s="152"/>
      <c r="AS118" s="152"/>
      <c r="AT118" s="152"/>
      <c r="AU118" s="152"/>
      <c r="AV118" s="152"/>
      <c r="AW118" s="152"/>
      <c r="AX118" s="152"/>
      <c r="AY118" s="152"/>
      <c r="AZ118" s="152"/>
      <c r="BA118" s="152"/>
      <c r="BB118" s="152"/>
      <c r="BC118" s="152"/>
    </row>
    <row r="119" spans="1:55" ht="15.75" customHeight="1">
      <c r="A119" s="152"/>
      <c r="B119" s="184"/>
      <c r="C119" s="186" t="e">
        <f>VLOOKUP($B119,[2]Listas!$A$2:$B$5,2,FALSE)</f>
        <v>#N/A</v>
      </c>
      <c r="D119" s="184"/>
      <c r="E119" s="186" t="e">
        <f>VLOOKUP($D119,[2]Listas!$E$2:$F$11,2,FALSE)</f>
        <v>#N/A</v>
      </c>
      <c r="F119" s="184"/>
      <c r="G119" s="184"/>
      <c r="H119" s="184"/>
      <c r="I119" s="184"/>
      <c r="J119" s="184"/>
      <c r="K119" s="184"/>
      <c r="L119" s="184"/>
      <c r="M119" s="184"/>
      <c r="N119" s="184"/>
      <c r="O119" s="184"/>
      <c r="P119" s="184"/>
      <c r="Q119" s="184"/>
      <c r="R119" s="184"/>
      <c r="S119" s="184"/>
      <c r="T119" s="184"/>
      <c r="U119" s="184"/>
      <c r="V119" s="184"/>
      <c r="W119" s="187"/>
      <c r="X119" s="195"/>
      <c r="Y119" s="195"/>
      <c r="Z119" s="187"/>
      <c r="AA119" s="196"/>
      <c r="AB119" s="196"/>
      <c r="AC119" s="196"/>
      <c r="AD119" s="196"/>
      <c r="AE119" s="188"/>
      <c r="AF119" s="188"/>
      <c r="AG119" s="178"/>
      <c r="AH119" s="178"/>
      <c r="AI119" s="184"/>
      <c r="AJ119" s="184" t="e">
        <f>VLOOKUP($AI119,[2]Listas!$AB$1:$AC$10,2,FALSE)</f>
        <v>#N/A</v>
      </c>
      <c r="AK119" s="184"/>
      <c r="AL119" s="152"/>
      <c r="AM119" s="152"/>
      <c r="AN119" s="152"/>
      <c r="AO119" s="152"/>
      <c r="AP119" s="152"/>
      <c r="AQ119" s="152"/>
      <c r="AR119" s="152"/>
      <c r="AS119" s="152"/>
      <c r="AT119" s="152"/>
      <c r="AU119" s="152"/>
      <c r="AV119" s="152"/>
      <c r="AW119" s="152"/>
      <c r="AX119" s="152"/>
      <c r="AY119" s="152"/>
      <c r="AZ119" s="152"/>
      <c r="BA119" s="152"/>
      <c r="BB119" s="152"/>
      <c r="BC119" s="152"/>
    </row>
    <row r="120" spans="1:55" ht="15.75" customHeight="1">
      <c r="A120" s="152"/>
      <c r="B120" s="184"/>
      <c r="C120" s="186" t="e">
        <f>VLOOKUP($B120,[2]Listas!$A$2:$B$5,2,FALSE)</f>
        <v>#N/A</v>
      </c>
      <c r="D120" s="184"/>
      <c r="E120" s="186" t="e">
        <f>VLOOKUP($D120,[2]Listas!$E$2:$F$11,2,FALSE)</f>
        <v>#N/A</v>
      </c>
      <c r="F120" s="184"/>
      <c r="G120" s="184"/>
      <c r="H120" s="184"/>
      <c r="I120" s="184"/>
      <c r="J120" s="184"/>
      <c r="K120" s="184"/>
      <c r="L120" s="184"/>
      <c r="M120" s="184"/>
      <c r="N120" s="184"/>
      <c r="O120" s="184"/>
      <c r="P120" s="184"/>
      <c r="Q120" s="184"/>
      <c r="R120" s="184"/>
      <c r="S120" s="184"/>
      <c r="T120" s="184"/>
      <c r="U120" s="184"/>
      <c r="V120" s="184"/>
      <c r="W120" s="187"/>
      <c r="X120" s="195"/>
      <c r="Y120" s="195"/>
      <c r="Z120" s="187"/>
      <c r="AA120" s="196"/>
      <c r="AB120" s="196"/>
      <c r="AC120" s="196"/>
      <c r="AD120" s="196"/>
      <c r="AE120" s="188"/>
      <c r="AF120" s="188"/>
      <c r="AG120" s="178"/>
      <c r="AH120" s="178"/>
      <c r="AI120" s="184"/>
      <c r="AJ120" s="184" t="e">
        <f>VLOOKUP($AI120,[2]Listas!$AB$1:$AC$10,2,FALSE)</f>
        <v>#N/A</v>
      </c>
      <c r="AK120" s="184"/>
      <c r="AL120" s="152"/>
      <c r="AM120" s="152"/>
      <c r="AN120" s="152"/>
      <c r="AO120" s="152"/>
      <c r="AP120" s="152"/>
      <c r="AQ120" s="152"/>
      <c r="AR120" s="152"/>
      <c r="AS120" s="152"/>
      <c r="AT120" s="152"/>
      <c r="AU120" s="152"/>
      <c r="AV120" s="152"/>
      <c r="AW120" s="152"/>
      <c r="AX120" s="152"/>
      <c r="AY120" s="152"/>
      <c r="AZ120" s="152"/>
      <c r="BA120" s="152"/>
      <c r="BB120" s="152"/>
      <c r="BC120" s="152"/>
    </row>
    <row r="121" spans="1:55" ht="15.75" customHeight="1">
      <c r="A121" s="152"/>
      <c r="B121" s="184"/>
      <c r="C121" s="186" t="e">
        <f>VLOOKUP($B121,[2]Listas!$A$2:$B$5,2,FALSE)</f>
        <v>#N/A</v>
      </c>
      <c r="D121" s="184"/>
      <c r="E121" s="186" t="e">
        <f>VLOOKUP($D121,[2]Listas!$E$2:$F$11,2,FALSE)</f>
        <v>#N/A</v>
      </c>
      <c r="F121" s="184"/>
      <c r="G121" s="184"/>
      <c r="H121" s="184"/>
      <c r="I121" s="184"/>
      <c r="J121" s="184"/>
      <c r="K121" s="184"/>
      <c r="L121" s="184"/>
      <c r="M121" s="184"/>
      <c r="N121" s="184"/>
      <c r="O121" s="184"/>
      <c r="P121" s="184"/>
      <c r="Q121" s="184"/>
      <c r="R121" s="184"/>
      <c r="S121" s="184"/>
      <c r="T121" s="184"/>
      <c r="U121" s="184"/>
      <c r="V121" s="184"/>
      <c r="W121" s="187"/>
      <c r="X121" s="195"/>
      <c r="Y121" s="195"/>
      <c r="Z121" s="187"/>
      <c r="AA121" s="196"/>
      <c r="AB121" s="196"/>
      <c r="AC121" s="196"/>
      <c r="AD121" s="196"/>
      <c r="AE121" s="188"/>
      <c r="AF121" s="188"/>
      <c r="AG121" s="178"/>
      <c r="AH121" s="178"/>
      <c r="AI121" s="184"/>
      <c r="AJ121" s="184" t="e">
        <f>VLOOKUP($AI121,[2]Listas!$AB$1:$AC$10,2,FALSE)</f>
        <v>#N/A</v>
      </c>
      <c r="AK121" s="184"/>
      <c r="AL121" s="152"/>
      <c r="AM121" s="152"/>
      <c r="AN121" s="152"/>
      <c r="AO121" s="152"/>
      <c r="AP121" s="152"/>
      <c r="AQ121" s="152"/>
      <c r="AR121" s="152"/>
      <c r="AS121" s="152"/>
      <c r="AT121" s="152"/>
      <c r="AU121" s="152"/>
      <c r="AV121" s="152"/>
      <c r="AW121" s="152"/>
      <c r="AX121" s="152"/>
      <c r="AY121" s="152"/>
      <c r="AZ121" s="152"/>
      <c r="BA121" s="152"/>
      <c r="BB121" s="152"/>
      <c r="BC121" s="152"/>
    </row>
    <row r="122" spans="1:55" ht="15.75" customHeight="1">
      <c r="A122" s="152"/>
      <c r="B122" s="184"/>
      <c r="C122" s="186" t="e">
        <f>VLOOKUP($B122,[2]Listas!$A$2:$B$5,2,FALSE)</f>
        <v>#N/A</v>
      </c>
      <c r="D122" s="184"/>
      <c r="E122" s="186" t="e">
        <f>VLOOKUP($D122,[2]Listas!$E$2:$F$11,2,FALSE)</f>
        <v>#N/A</v>
      </c>
      <c r="F122" s="184"/>
      <c r="G122" s="184"/>
      <c r="H122" s="184"/>
      <c r="I122" s="184"/>
      <c r="J122" s="184"/>
      <c r="K122" s="184"/>
      <c r="L122" s="184"/>
      <c r="M122" s="184"/>
      <c r="N122" s="184"/>
      <c r="O122" s="184"/>
      <c r="P122" s="184"/>
      <c r="Q122" s="184"/>
      <c r="R122" s="184"/>
      <c r="S122" s="184"/>
      <c r="T122" s="184"/>
      <c r="U122" s="184"/>
      <c r="V122" s="184"/>
      <c r="W122" s="187"/>
      <c r="X122" s="195"/>
      <c r="Y122" s="195"/>
      <c r="Z122" s="187"/>
      <c r="AA122" s="196"/>
      <c r="AB122" s="196"/>
      <c r="AC122" s="196"/>
      <c r="AD122" s="196"/>
      <c r="AE122" s="188"/>
      <c r="AF122" s="188"/>
      <c r="AG122" s="178"/>
      <c r="AH122" s="178"/>
      <c r="AI122" s="184"/>
      <c r="AJ122" s="184" t="e">
        <f>VLOOKUP($AI122,[2]Listas!$AB$1:$AC$10,2,FALSE)</f>
        <v>#N/A</v>
      </c>
      <c r="AK122" s="184"/>
      <c r="AL122" s="152"/>
      <c r="AM122" s="152"/>
      <c r="AN122" s="152"/>
      <c r="AO122" s="152"/>
      <c r="AP122" s="152"/>
      <c r="AQ122" s="152"/>
      <c r="AR122" s="152"/>
      <c r="AS122" s="152"/>
      <c r="AT122" s="152"/>
      <c r="AU122" s="152"/>
      <c r="AV122" s="152"/>
      <c r="AW122" s="152"/>
      <c r="AX122" s="152"/>
      <c r="AY122" s="152"/>
      <c r="AZ122" s="152"/>
      <c r="BA122" s="152"/>
      <c r="BB122" s="152"/>
      <c r="BC122" s="152"/>
    </row>
    <row r="123" spans="1:55" ht="15.75" customHeight="1">
      <c r="A123" s="152"/>
      <c r="B123" s="184"/>
      <c r="C123" s="186" t="e">
        <f>VLOOKUP($B123,[2]Listas!$A$2:$B$5,2,FALSE)</f>
        <v>#N/A</v>
      </c>
      <c r="D123" s="184"/>
      <c r="E123" s="186" t="e">
        <f>VLOOKUP($D123,[2]Listas!$E$2:$F$11,2,FALSE)</f>
        <v>#N/A</v>
      </c>
      <c r="F123" s="184"/>
      <c r="G123" s="184"/>
      <c r="H123" s="184"/>
      <c r="I123" s="184"/>
      <c r="J123" s="184"/>
      <c r="K123" s="184"/>
      <c r="L123" s="184"/>
      <c r="M123" s="184"/>
      <c r="N123" s="184"/>
      <c r="O123" s="184"/>
      <c r="P123" s="184"/>
      <c r="Q123" s="184"/>
      <c r="R123" s="184"/>
      <c r="S123" s="184"/>
      <c r="T123" s="184"/>
      <c r="U123" s="184"/>
      <c r="V123" s="184"/>
      <c r="W123" s="187"/>
      <c r="X123" s="195"/>
      <c r="Y123" s="195"/>
      <c r="Z123" s="187"/>
      <c r="AA123" s="196"/>
      <c r="AB123" s="196"/>
      <c r="AC123" s="196"/>
      <c r="AD123" s="196"/>
      <c r="AE123" s="188"/>
      <c r="AF123" s="188"/>
      <c r="AG123" s="178"/>
      <c r="AH123" s="178"/>
      <c r="AI123" s="184"/>
      <c r="AJ123" s="184" t="e">
        <f>VLOOKUP($AI123,[2]Listas!$AB$1:$AC$10,2,FALSE)</f>
        <v>#N/A</v>
      </c>
      <c r="AK123" s="184"/>
      <c r="AL123" s="152"/>
      <c r="AM123" s="152"/>
      <c r="AN123" s="152"/>
      <c r="AO123" s="152"/>
      <c r="AP123" s="152"/>
      <c r="AQ123" s="152"/>
      <c r="AR123" s="152"/>
      <c r="AS123" s="152"/>
      <c r="AT123" s="152"/>
      <c r="AU123" s="152"/>
      <c r="AV123" s="152"/>
      <c r="AW123" s="152"/>
      <c r="AX123" s="152"/>
      <c r="AY123" s="152"/>
      <c r="AZ123" s="152"/>
      <c r="BA123" s="152"/>
      <c r="BB123" s="152"/>
      <c r="BC123" s="152"/>
    </row>
    <row r="124" spans="1:55" ht="15.75" customHeight="1">
      <c r="A124" s="152"/>
      <c r="B124" s="184"/>
      <c r="C124" s="186" t="e">
        <f>VLOOKUP($B124,[2]Listas!$A$2:$B$5,2,FALSE)</f>
        <v>#N/A</v>
      </c>
      <c r="D124" s="184"/>
      <c r="E124" s="186" t="e">
        <f>VLOOKUP($D124,[2]Listas!$E$2:$F$11,2,FALSE)</f>
        <v>#N/A</v>
      </c>
      <c r="F124" s="184"/>
      <c r="G124" s="184"/>
      <c r="H124" s="184"/>
      <c r="I124" s="184"/>
      <c r="J124" s="184"/>
      <c r="K124" s="184"/>
      <c r="L124" s="184"/>
      <c r="M124" s="184"/>
      <c r="N124" s="184"/>
      <c r="O124" s="184"/>
      <c r="P124" s="184"/>
      <c r="Q124" s="184"/>
      <c r="R124" s="184"/>
      <c r="S124" s="184"/>
      <c r="T124" s="184"/>
      <c r="U124" s="184"/>
      <c r="V124" s="184"/>
      <c r="W124" s="187"/>
      <c r="X124" s="195"/>
      <c r="Y124" s="195"/>
      <c r="Z124" s="195"/>
      <c r="AA124" s="196"/>
      <c r="AB124" s="196"/>
      <c r="AC124" s="196"/>
      <c r="AD124" s="196"/>
      <c r="AE124" s="188"/>
      <c r="AF124" s="188"/>
      <c r="AG124" s="178"/>
      <c r="AH124" s="178"/>
      <c r="AI124" s="184"/>
      <c r="AJ124" s="184" t="e">
        <f>VLOOKUP($AI124,[2]Listas!$AB$1:$AC$10,2,FALSE)</f>
        <v>#N/A</v>
      </c>
      <c r="AK124" s="184"/>
      <c r="AL124" s="152"/>
      <c r="AM124" s="152"/>
      <c r="AN124" s="152"/>
      <c r="AO124" s="152"/>
      <c r="AP124" s="152"/>
      <c r="AQ124" s="152"/>
      <c r="AR124" s="152"/>
      <c r="AS124" s="152"/>
      <c r="AT124" s="152"/>
      <c r="AU124" s="152"/>
      <c r="AV124" s="152"/>
      <c r="AW124" s="152"/>
      <c r="AX124" s="152"/>
      <c r="AY124" s="152"/>
      <c r="AZ124" s="152"/>
      <c r="BA124" s="152"/>
      <c r="BB124" s="152"/>
      <c r="BC124" s="152"/>
    </row>
    <row r="125" spans="1:55" ht="15.75" customHeight="1">
      <c r="A125" s="152"/>
      <c r="B125" s="184"/>
      <c r="C125" s="186" t="e">
        <f>VLOOKUP($B125,[2]Listas!$A$2:$B$5,2,FALSE)</f>
        <v>#N/A</v>
      </c>
      <c r="D125" s="184"/>
      <c r="E125" s="186" t="e">
        <f>VLOOKUP($D125,[2]Listas!$E$2:$F$11,2,FALSE)</f>
        <v>#N/A</v>
      </c>
      <c r="F125" s="184"/>
      <c r="G125" s="184"/>
      <c r="H125" s="184"/>
      <c r="I125" s="184"/>
      <c r="J125" s="184"/>
      <c r="K125" s="184"/>
      <c r="L125" s="184"/>
      <c r="M125" s="184"/>
      <c r="N125" s="184"/>
      <c r="O125" s="184"/>
      <c r="P125" s="184"/>
      <c r="Q125" s="184"/>
      <c r="R125" s="184"/>
      <c r="S125" s="184"/>
      <c r="T125" s="184"/>
      <c r="U125" s="184"/>
      <c r="V125" s="184"/>
      <c r="W125" s="187"/>
      <c r="X125" s="195"/>
      <c r="Y125" s="195"/>
      <c r="Z125" s="195"/>
      <c r="AA125" s="196"/>
      <c r="AB125" s="196"/>
      <c r="AC125" s="196"/>
      <c r="AD125" s="196"/>
      <c r="AE125" s="188"/>
      <c r="AF125" s="188"/>
      <c r="AG125" s="178"/>
      <c r="AH125" s="178"/>
      <c r="AI125" s="184"/>
      <c r="AJ125" s="184" t="e">
        <f>VLOOKUP($AI125,[2]Listas!$AB$1:$AC$10,2,FALSE)</f>
        <v>#N/A</v>
      </c>
      <c r="AK125" s="184"/>
      <c r="AL125" s="152"/>
      <c r="AM125" s="152"/>
      <c r="AN125" s="152"/>
      <c r="AO125" s="152"/>
      <c r="AP125" s="152"/>
      <c r="AQ125" s="152"/>
      <c r="AR125" s="152"/>
      <c r="AS125" s="152"/>
      <c r="AT125" s="152"/>
      <c r="AU125" s="152"/>
      <c r="AV125" s="152"/>
      <c r="AW125" s="152"/>
      <c r="AX125" s="152"/>
      <c r="AY125" s="152"/>
      <c r="AZ125" s="152"/>
      <c r="BA125" s="152"/>
      <c r="BB125" s="152"/>
      <c r="BC125" s="152"/>
    </row>
    <row r="126" spans="1:55" ht="15.75" customHeight="1">
      <c r="A126" s="152"/>
      <c r="B126" s="184"/>
      <c r="C126" s="186" t="e">
        <f>VLOOKUP($B126,[2]Listas!$A$2:$B$5,2,FALSE)</f>
        <v>#N/A</v>
      </c>
      <c r="D126" s="184"/>
      <c r="E126" s="186" t="e">
        <f>VLOOKUP($D126,[2]Listas!$E$2:$F$11,2,FALSE)</f>
        <v>#N/A</v>
      </c>
      <c r="F126" s="184"/>
      <c r="G126" s="184"/>
      <c r="H126" s="184"/>
      <c r="I126" s="184"/>
      <c r="J126" s="184"/>
      <c r="K126" s="184"/>
      <c r="L126" s="184"/>
      <c r="M126" s="184"/>
      <c r="N126" s="184"/>
      <c r="O126" s="184"/>
      <c r="P126" s="184"/>
      <c r="Q126" s="184"/>
      <c r="R126" s="184"/>
      <c r="S126" s="184"/>
      <c r="T126" s="184"/>
      <c r="U126" s="184"/>
      <c r="V126" s="184"/>
      <c r="W126" s="187"/>
      <c r="X126" s="195"/>
      <c r="Y126" s="195"/>
      <c r="Z126" s="195"/>
      <c r="AA126" s="196"/>
      <c r="AB126" s="196"/>
      <c r="AC126" s="196"/>
      <c r="AD126" s="196"/>
      <c r="AE126" s="188"/>
      <c r="AF126" s="188"/>
      <c r="AG126" s="178"/>
      <c r="AH126" s="178"/>
      <c r="AI126" s="184"/>
      <c r="AJ126" s="184" t="e">
        <f>VLOOKUP($AI126,[2]Listas!$AB$1:$AC$10,2,FALSE)</f>
        <v>#N/A</v>
      </c>
      <c r="AK126" s="184"/>
      <c r="AL126" s="152"/>
      <c r="AM126" s="152"/>
      <c r="AN126" s="152"/>
      <c r="AO126" s="152"/>
      <c r="AP126" s="152"/>
      <c r="AQ126" s="152"/>
      <c r="AR126" s="152"/>
      <c r="AS126" s="152"/>
      <c r="AT126" s="152"/>
      <c r="AU126" s="152"/>
      <c r="AV126" s="152"/>
      <c r="AW126" s="152"/>
      <c r="AX126" s="152"/>
      <c r="AY126" s="152"/>
      <c r="AZ126" s="152"/>
      <c r="BA126" s="152"/>
      <c r="BB126" s="152"/>
      <c r="BC126" s="152"/>
    </row>
    <row r="127" spans="1:55" ht="15.75" customHeight="1">
      <c r="A127" s="152"/>
      <c r="B127" s="184"/>
      <c r="C127" s="186" t="e">
        <f>VLOOKUP($B127,[2]Listas!$A$2:$B$5,2,FALSE)</f>
        <v>#N/A</v>
      </c>
      <c r="D127" s="184"/>
      <c r="E127" s="186" t="e">
        <f>VLOOKUP($D127,[2]Listas!$E$2:$F$11,2,FALSE)</f>
        <v>#N/A</v>
      </c>
      <c r="F127" s="184"/>
      <c r="G127" s="184"/>
      <c r="H127" s="184"/>
      <c r="I127" s="184"/>
      <c r="J127" s="184"/>
      <c r="K127" s="184"/>
      <c r="L127" s="184"/>
      <c r="M127" s="184"/>
      <c r="N127" s="184"/>
      <c r="O127" s="184"/>
      <c r="P127" s="184"/>
      <c r="Q127" s="184"/>
      <c r="R127" s="184"/>
      <c r="S127" s="184"/>
      <c r="T127" s="184"/>
      <c r="U127" s="184"/>
      <c r="V127" s="184"/>
      <c r="W127" s="187"/>
      <c r="X127" s="195"/>
      <c r="Y127" s="195"/>
      <c r="Z127" s="195"/>
      <c r="AA127" s="196"/>
      <c r="AB127" s="196"/>
      <c r="AC127" s="196"/>
      <c r="AD127" s="196"/>
      <c r="AE127" s="188"/>
      <c r="AF127" s="188"/>
      <c r="AG127" s="178"/>
      <c r="AH127" s="178"/>
      <c r="AI127" s="184"/>
      <c r="AJ127" s="184" t="e">
        <f>VLOOKUP($AI127,[2]Listas!$AB$1:$AC$10,2,FALSE)</f>
        <v>#N/A</v>
      </c>
      <c r="AK127" s="184"/>
      <c r="AL127" s="152"/>
      <c r="AM127" s="152"/>
      <c r="AN127" s="152"/>
      <c r="AO127" s="152"/>
      <c r="AP127" s="152"/>
      <c r="AQ127" s="152"/>
      <c r="AR127" s="152"/>
      <c r="AS127" s="152"/>
      <c r="AT127" s="152"/>
      <c r="AU127" s="152"/>
      <c r="AV127" s="152"/>
      <c r="AW127" s="152"/>
      <c r="AX127" s="152"/>
      <c r="AY127" s="152"/>
      <c r="AZ127" s="152"/>
      <c r="BA127" s="152"/>
      <c r="BB127" s="152"/>
      <c r="BC127" s="152"/>
    </row>
    <row r="128" spans="1:55" ht="15.75" customHeight="1">
      <c r="A128" s="152"/>
      <c r="B128" s="184"/>
      <c r="C128" s="186" t="e">
        <f>VLOOKUP($B128,[2]Listas!$A$2:$B$5,2,FALSE)</f>
        <v>#N/A</v>
      </c>
      <c r="D128" s="184"/>
      <c r="E128" s="186" t="e">
        <f>VLOOKUP($D128,[2]Listas!$E$2:$F$11,2,FALSE)</f>
        <v>#N/A</v>
      </c>
      <c r="F128" s="184"/>
      <c r="G128" s="184"/>
      <c r="H128" s="184"/>
      <c r="I128" s="184"/>
      <c r="J128" s="184"/>
      <c r="K128" s="184"/>
      <c r="L128" s="184"/>
      <c r="M128" s="184"/>
      <c r="N128" s="184"/>
      <c r="O128" s="184"/>
      <c r="P128" s="184"/>
      <c r="Q128" s="184"/>
      <c r="R128" s="184"/>
      <c r="S128" s="184"/>
      <c r="T128" s="184"/>
      <c r="U128" s="184"/>
      <c r="V128" s="184"/>
      <c r="W128" s="187"/>
      <c r="X128" s="195"/>
      <c r="Y128" s="195"/>
      <c r="Z128" s="195"/>
      <c r="AA128" s="196"/>
      <c r="AB128" s="196"/>
      <c r="AC128" s="196"/>
      <c r="AD128" s="196"/>
      <c r="AE128" s="188"/>
      <c r="AF128" s="188"/>
      <c r="AG128" s="178"/>
      <c r="AH128" s="178"/>
      <c r="AI128" s="184"/>
      <c r="AJ128" s="184" t="e">
        <f>VLOOKUP($AI128,[2]Listas!$AB$1:$AC$10,2,FALSE)</f>
        <v>#N/A</v>
      </c>
      <c r="AK128" s="184"/>
      <c r="AL128" s="152"/>
      <c r="AM128" s="152"/>
      <c r="AN128" s="152"/>
      <c r="AO128" s="152"/>
      <c r="AP128" s="152"/>
      <c r="AQ128" s="152"/>
      <c r="AR128" s="152"/>
      <c r="AS128" s="152"/>
      <c r="AT128" s="152"/>
      <c r="AU128" s="152"/>
      <c r="AV128" s="152"/>
      <c r="AW128" s="152"/>
      <c r="AX128" s="152"/>
      <c r="AY128" s="152"/>
      <c r="AZ128" s="152"/>
      <c r="BA128" s="152"/>
      <c r="BB128" s="152"/>
      <c r="BC128" s="152"/>
    </row>
    <row r="129" spans="1:55" ht="15.75" customHeight="1">
      <c r="A129" s="152"/>
      <c r="B129" s="184"/>
      <c r="C129" s="186" t="e">
        <f>VLOOKUP($B129,[2]Listas!$A$2:$B$5,2,FALSE)</f>
        <v>#N/A</v>
      </c>
      <c r="D129" s="184"/>
      <c r="E129" s="186" t="e">
        <f>VLOOKUP($D129,[2]Listas!$E$2:$F$11,2,FALSE)</f>
        <v>#N/A</v>
      </c>
      <c r="F129" s="184"/>
      <c r="G129" s="184"/>
      <c r="H129" s="184"/>
      <c r="I129" s="184"/>
      <c r="J129" s="184"/>
      <c r="K129" s="184"/>
      <c r="L129" s="184"/>
      <c r="M129" s="184"/>
      <c r="N129" s="184"/>
      <c r="O129" s="184"/>
      <c r="P129" s="184"/>
      <c r="Q129" s="184"/>
      <c r="R129" s="184"/>
      <c r="S129" s="184"/>
      <c r="T129" s="184"/>
      <c r="U129" s="184"/>
      <c r="V129" s="184"/>
      <c r="W129" s="187"/>
      <c r="X129" s="195"/>
      <c r="Y129" s="195"/>
      <c r="Z129" s="195"/>
      <c r="AA129" s="196"/>
      <c r="AB129" s="196"/>
      <c r="AC129" s="196"/>
      <c r="AD129" s="196"/>
      <c r="AE129" s="188"/>
      <c r="AF129" s="188"/>
      <c r="AG129" s="178"/>
      <c r="AH129" s="178"/>
      <c r="AI129" s="184"/>
      <c r="AJ129" s="184" t="e">
        <f>VLOOKUP($AI129,[2]Listas!$AB$1:$AC$10,2,FALSE)</f>
        <v>#N/A</v>
      </c>
      <c r="AK129" s="184"/>
      <c r="AL129" s="152"/>
      <c r="AM129" s="152"/>
      <c r="AN129" s="152"/>
      <c r="AO129" s="152"/>
      <c r="AP129" s="152"/>
      <c r="AQ129" s="152"/>
      <c r="AR129" s="152"/>
      <c r="AS129" s="152"/>
      <c r="AT129" s="152"/>
      <c r="AU129" s="152"/>
      <c r="AV129" s="152"/>
      <c r="AW129" s="152"/>
      <c r="AX129" s="152"/>
      <c r="AY129" s="152"/>
      <c r="AZ129" s="152"/>
      <c r="BA129" s="152"/>
      <c r="BB129" s="152"/>
      <c r="BC129" s="152"/>
    </row>
    <row r="130" spans="1:55" ht="15.75" customHeight="1">
      <c r="A130" s="152"/>
      <c r="B130" s="184"/>
      <c r="C130" s="186" t="e">
        <f>VLOOKUP($B130,[2]Listas!$A$2:$B$5,2,FALSE)</f>
        <v>#N/A</v>
      </c>
      <c r="D130" s="184"/>
      <c r="E130" s="186" t="e">
        <f>VLOOKUP($D130,[2]Listas!$E$2:$F$11,2,FALSE)</f>
        <v>#N/A</v>
      </c>
      <c r="F130" s="184"/>
      <c r="G130" s="184"/>
      <c r="H130" s="184"/>
      <c r="I130" s="184"/>
      <c r="J130" s="184"/>
      <c r="K130" s="184"/>
      <c r="L130" s="184"/>
      <c r="M130" s="184"/>
      <c r="N130" s="184"/>
      <c r="O130" s="184"/>
      <c r="P130" s="184"/>
      <c r="Q130" s="184"/>
      <c r="R130" s="184"/>
      <c r="S130" s="184"/>
      <c r="T130" s="184"/>
      <c r="U130" s="184"/>
      <c r="V130" s="184"/>
      <c r="W130" s="187"/>
      <c r="X130" s="195"/>
      <c r="Y130" s="195"/>
      <c r="Z130" s="195"/>
      <c r="AA130" s="196"/>
      <c r="AB130" s="196"/>
      <c r="AC130" s="196"/>
      <c r="AD130" s="196"/>
      <c r="AE130" s="188"/>
      <c r="AF130" s="188"/>
      <c r="AG130" s="178"/>
      <c r="AH130" s="178"/>
      <c r="AI130" s="184"/>
      <c r="AJ130" s="184" t="e">
        <f>VLOOKUP($AI130,[2]Listas!$AB$1:$AC$10,2,FALSE)</f>
        <v>#N/A</v>
      </c>
      <c r="AK130" s="184"/>
      <c r="AL130" s="152"/>
      <c r="AM130" s="152"/>
      <c r="AN130" s="152"/>
      <c r="AO130" s="152"/>
      <c r="AP130" s="152"/>
      <c r="AQ130" s="152"/>
      <c r="AR130" s="152"/>
      <c r="AS130" s="152"/>
      <c r="AT130" s="152"/>
      <c r="AU130" s="152"/>
      <c r="AV130" s="152"/>
      <c r="AW130" s="152"/>
      <c r="AX130" s="152"/>
      <c r="AY130" s="152"/>
      <c r="AZ130" s="152"/>
      <c r="BA130" s="152"/>
      <c r="BB130" s="152"/>
      <c r="BC130" s="152"/>
    </row>
    <row r="131" spans="1:55" ht="15.75" customHeight="1">
      <c r="A131" s="152"/>
      <c r="B131" s="184"/>
      <c r="C131" s="186" t="e">
        <f>VLOOKUP($B131,[2]Listas!$A$2:$B$5,2,FALSE)</f>
        <v>#N/A</v>
      </c>
      <c r="D131" s="184"/>
      <c r="E131" s="186" t="e">
        <f>VLOOKUP($D131,[2]Listas!$E$2:$F$11,2,FALSE)</f>
        <v>#N/A</v>
      </c>
      <c r="F131" s="184"/>
      <c r="G131" s="184"/>
      <c r="H131" s="184"/>
      <c r="I131" s="184"/>
      <c r="J131" s="184"/>
      <c r="K131" s="184"/>
      <c r="L131" s="184"/>
      <c r="M131" s="184"/>
      <c r="N131" s="184"/>
      <c r="O131" s="184"/>
      <c r="P131" s="184"/>
      <c r="Q131" s="184"/>
      <c r="R131" s="184"/>
      <c r="S131" s="184"/>
      <c r="T131" s="184"/>
      <c r="U131" s="184"/>
      <c r="V131" s="184"/>
      <c r="W131" s="187"/>
      <c r="X131" s="195"/>
      <c r="Y131" s="195"/>
      <c r="Z131" s="195"/>
      <c r="AA131" s="196"/>
      <c r="AB131" s="196"/>
      <c r="AC131" s="196"/>
      <c r="AD131" s="196"/>
      <c r="AE131" s="188"/>
      <c r="AF131" s="188"/>
      <c r="AG131" s="178"/>
      <c r="AH131" s="178"/>
      <c r="AI131" s="184"/>
      <c r="AJ131" s="184" t="e">
        <f>VLOOKUP($AI131,[2]Listas!$AB$1:$AC$10,2,FALSE)</f>
        <v>#N/A</v>
      </c>
      <c r="AK131" s="184"/>
      <c r="AL131" s="152"/>
      <c r="AM131" s="152"/>
      <c r="AN131" s="152"/>
      <c r="AO131" s="152"/>
      <c r="AP131" s="152"/>
      <c r="AQ131" s="152"/>
      <c r="AR131" s="152"/>
      <c r="AS131" s="152"/>
      <c r="AT131" s="152"/>
      <c r="AU131" s="152"/>
      <c r="AV131" s="152"/>
      <c r="AW131" s="152"/>
      <c r="AX131" s="152"/>
      <c r="AY131" s="152"/>
      <c r="AZ131" s="152"/>
      <c r="BA131" s="152"/>
      <c r="BB131" s="152"/>
      <c r="BC131" s="152"/>
    </row>
    <row r="132" spans="1:55" ht="15.75" customHeight="1">
      <c r="A132" s="152"/>
      <c r="B132" s="184"/>
      <c r="C132" s="186" t="e">
        <f>VLOOKUP($B132,[2]Listas!$A$2:$B$5,2,FALSE)</f>
        <v>#N/A</v>
      </c>
      <c r="D132" s="184"/>
      <c r="E132" s="186" t="e">
        <f>VLOOKUP($D132,[2]Listas!$E$2:$F$11,2,FALSE)</f>
        <v>#N/A</v>
      </c>
      <c r="F132" s="184"/>
      <c r="G132" s="184"/>
      <c r="H132" s="184"/>
      <c r="I132" s="184"/>
      <c r="J132" s="184"/>
      <c r="K132" s="184"/>
      <c r="L132" s="184"/>
      <c r="M132" s="184"/>
      <c r="N132" s="184"/>
      <c r="O132" s="184"/>
      <c r="P132" s="184"/>
      <c r="Q132" s="184"/>
      <c r="R132" s="184"/>
      <c r="S132" s="184"/>
      <c r="T132" s="184"/>
      <c r="U132" s="184"/>
      <c r="V132" s="184"/>
      <c r="W132" s="187"/>
      <c r="X132" s="195"/>
      <c r="Y132" s="195"/>
      <c r="Z132" s="195"/>
      <c r="AA132" s="196"/>
      <c r="AB132" s="196"/>
      <c r="AC132" s="196"/>
      <c r="AD132" s="196"/>
      <c r="AE132" s="188"/>
      <c r="AF132" s="188"/>
      <c r="AG132" s="178"/>
      <c r="AH132" s="178"/>
      <c r="AI132" s="184"/>
      <c r="AJ132" s="184" t="e">
        <f>VLOOKUP($AI132,[2]Listas!$AB$1:$AC$10,2,FALSE)</f>
        <v>#N/A</v>
      </c>
      <c r="AK132" s="184"/>
      <c r="AL132" s="152"/>
      <c r="AM132" s="152"/>
      <c r="AN132" s="152"/>
      <c r="AO132" s="152"/>
      <c r="AP132" s="152"/>
      <c r="AQ132" s="152"/>
      <c r="AR132" s="152"/>
      <c r="AS132" s="152"/>
      <c r="AT132" s="152"/>
      <c r="AU132" s="152"/>
      <c r="AV132" s="152"/>
      <c r="AW132" s="152"/>
      <c r="AX132" s="152"/>
      <c r="AY132" s="152"/>
      <c r="AZ132" s="152"/>
      <c r="BA132" s="152"/>
      <c r="BB132" s="152"/>
      <c r="BC132" s="152"/>
    </row>
    <row r="133" spans="1:55" ht="15.75" customHeight="1">
      <c r="A133" s="152"/>
      <c r="B133" s="184"/>
      <c r="C133" s="186" t="e">
        <f>VLOOKUP($B133,[2]Listas!$A$2:$B$5,2,FALSE)</f>
        <v>#N/A</v>
      </c>
      <c r="D133" s="184"/>
      <c r="E133" s="186" t="e">
        <f>VLOOKUP($D133,[2]Listas!$E$2:$F$11,2,FALSE)</f>
        <v>#N/A</v>
      </c>
      <c r="F133" s="184"/>
      <c r="G133" s="184"/>
      <c r="H133" s="184"/>
      <c r="I133" s="184"/>
      <c r="J133" s="184"/>
      <c r="K133" s="184"/>
      <c r="L133" s="184"/>
      <c r="M133" s="184"/>
      <c r="N133" s="184"/>
      <c r="O133" s="184"/>
      <c r="P133" s="184"/>
      <c r="Q133" s="184"/>
      <c r="R133" s="184"/>
      <c r="S133" s="184"/>
      <c r="T133" s="184"/>
      <c r="U133" s="184"/>
      <c r="V133" s="184"/>
      <c r="W133" s="187"/>
      <c r="X133" s="187"/>
      <c r="Y133" s="187"/>
      <c r="Z133" s="195"/>
      <c r="AA133" s="184"/>
      <c r="AB133" s="178"/>
      <c r="AC133" s="184"/>
      <c r="AD133" s="184"/>
      <c r="AE133" s="188"/>
      <c r="AF133" s="188"/>
      <c r="AG133" s="178"/>
      <c r="AH133" s="178"/>
      <c r="AI133" s="184"/>
      <c r="AJ133" s="184" t="e">
        <f>VLOOKUP($AI133,[2]Listas!$AB$1:$AC$10,2,FALSE)</f>
        <v>#N/A</v>
      </c>
      <c r="AK133" s="184"/>
      <c r="AL133" s="152"/>
      <c r="AM133" s="152"/>
      <c r="AN133" s="152"/>
      <c r="AO133" s="152"/>
      <c r="AP133" s="152"/>
      <c r="AQ133" s="152"/>
      <c r="AR133" s="152"/>
      <c r="AS133" s="152"/>
      <c r="AT133" s="152"/>
      <c r="AU133" s="152"/>
      <c r="AV133" s="152"/>
      <c r="AW133" s="152"/>
      <c r="AX133" s="152"/>
      <c r="AY133" s="152"/>
      <c r="AZ133" s="152"/>
      <c r="BA133" s="152"/>
      <c r="BB133" s="152"/>
      <c r="BC133" s="152"/>
    </row>
    <row r="134" spans="1:55" ht="15.75" customHeight="1">
      <c r="A134" s="152"/>
      <c r="B134" s="184"/>
      <c r="C134" s="186" t="e">
        <f>VLOOKUP($B134,[2]Listas!$A$2:$B$5,2,FALSE)</f>
        <v>#N/A</v>
      </c>
      <c r="D134" s="184"/>
      <c r="E134" s="186" t="e">
        <f>VLOOKUP($D134,[2]Listas!$E$2:$F$11,2,FALSE)</f>
        <v>#N/A</v>
      </c>
      <c r="F134" s="184"/>
      <c r="G134" s="184"/>
      <c r="H134" s="184"/>
      <c r="I134" s="184"/>
      <c r="J134" s="184"/>
      <c r="K134" s="184"/>
      <c r="L134" s="184"/>
      <c r="M134" s="184"/>
      <c r="N134" s="184"/>
      <c r="O134" s="184"/>
      <c r="P134" s="184"/>
      <c r="Q134" s="184"/>
      <c r="R134" s="184"/>
      <c r="S134" s="184"/>
      <c r="T134" s="184"/>
      <c r="U134" s="184"/>
      <c r="V134" s="184"/>
      <c r="W134" s="187"/>
      <c r="X134" s="195"/>
      <c r="Y134" s="195"/>
      <c r="Z134" s="195"/>
      <c r="AA134" s="196"/>
      <c r="AB134" s="196"/>
      <c r="AC134" s="196"/>
      <c r="AD134" s="196"/>
      <c r="AE134" s="188"/>
      <c r="AF134" s="188"/>
      <c r="AG134" s="178"/>
      <c r="AH134" s="178"/>
      <c r="AI134" s="184"/>
      <c r="AJ134" s="184" t="e">
        <f>VLOOKUP($AI134,[2]Listas!$AB$1:$AC$10,2,FALSE)</f>
        <v>#N/A</v>
      </c>
      <c r="AK134" s="184"/>
      <c r="AL134" s="152"/>
      <c r="AM134" s="152"/>
      <c r="AN134" s="152"/>
      <c r="AO134" s="152"/>
      <c r="AP134" s="152"/>
      <c r="AQ134" s="152"/>
      <c r="AR134" s="152"/>
      <c r="AS134" s="152"/>
      <c r="AT134" s="152"/>
      <c r="AU134" s="152"/>
      <c r="AV134" s="152"/>
      <c r="AW134" s="152"/>
      <c r="AX134" s="152"/>
      <c r="AY134" s="152"/>
      <c r="AZ134" s="152"/>
      <c r="BA134" s="152"/>
      <c r="BB134" s="152"/>
      <c r="BC134" s="152"/>
    </row>
    <row r="135" spans="1:55" ht="15.75" customHeight="1">
      <c r="A135" s="152"/>
      <c r="B135" s="184"/>
      <c r="C135" s="186" t="e">
        <f>VLOOKUP($B135,[2]Listas!$A$2:$B$5,2,FALSE)</f>
        <v>#N/A</v>
      </c>
      <c r="D135" s="184"/>
      <c r="E135" s="186" t="e">
        <f>VLOOKUP($D135,[2]Listas!$E$2:$F$11,2,FALSE)</f>
        <v>#N/A</v>
      </c>
      <c r="F135" s="184"/>
      <c r="G135" s="184"/>
      <c r="H135" s="184"/>
      <c r="I135" s="184"/>
      <c r="J135" s="184"/>
      <c r="K135" s="184"/>
      <c r="L135" s="184"/>
      <c r="M135" s="184"/>
      <c r="N135" s="184"/>
      <c r="O135" s="184"/>
      <c r="P135" s="184"/>
      <c r="Q135" s="184"/>
      <c r="R135" s="184"/>
      <c r="S135" s="184"/>
      <c r="T135" s="184"/>
      <c r="U135" s="184"/>
      <c r="V135" s="184"/>
      <c r="W135" s="187"/>
      <c r="X135" s="195"/>
      <c r="Y135" s="195"/>
      <c r="Z135" s="195"/>
      <c r="AA135" s="196"/>
      <c r="AB135" s="196"/>
      <c r="AC135" s="196"/>
      <c r="AD135" s="196"/>
      <c r="AE135" s="188"/>
      <c r="AF135" s="188"/>
      <c r="AG135" s="178"/>
      <c r="AH135" s="178"/>
      <c r="AI135" s="184"/>
      <c r="AJ135" s="184" t="e">
        <f>VLOOKUP($AI135,[2]Listas!$AB$1:$AC$10,2,FALSE)</f>
        <v>#N/A</v>
      </c>
      <c r="AK135" s="184"/>
      <c r="AL135" s="152"/>
      <c r="AM135" s="152"/>
      <c r="AN135" s="152"/>
      <c r="AO135" s="152"/>
      <c r="AP135" s="152"/>
      <c r="AQ135" s="152"/>
      <c r="AR135" s="152"/>
      <c r="AS135" s="152"/>
      <c r="AT135" s="152"/>
      <c r="AU135" s="152"/>
      <c r="AV135" s="152"/>
      <c r="AW135" s="152"/>
      <c r="AX135" s="152"/>
      <c r="AY135" s="152"/>
      <c r="AZ135" s="152"/>
      <c r="BA135" s="152"/>
      <c r="BB135" s="152"/>
      <c r="BC135" s="152"/>
    </row>
    <row r="136" spans="1:55" ht="15.75" customHeight="1">
      <c r="A136" s="152"/>
      <c r="B136" s="184"/>
      <c r="C136" s="186" t="e">
        <f>VLOOKUP($B136,[2]Listas!$A$2:$B$5,2,FALSE)</f>
        <v>#N/A</v>
      </c>
      <c r="D136" s="184"/>
      <c r="E136" s="186" t="e">
        <f>VLOOKUP($D136,[2]Listas!$E$2:$F$11,2,FALSE)</f>
        <v>#N/A</v>
      </c>
      <c r="F136" s="184"/>
      <c r="G136" s="184"/>
      <c r="H136" s="184"/>
      <c r="I136" s="184"/>
      <c r="J136" s="184"/>
      <c r="K136" s="184"/>
      <c r="L136" s="184"/>
      <c r="M136" s="184"/>
      <c r="N136" s="184"/>
      <c r="O136" s="184"/>
      <c r="P136" s="184"/>
      <c r="Q136" s="184"/>
      <c r="R136" s="184"/>
      <c r="S136" s="184"/>
      <c r="T136" s="184"/>
      <c r="U136" s="184"/>
      <c r="V136" s="184"/>
      <c r="W136" s="187"/>
      <c r="X136" s="191"/>
      <c r="Y136" s="191"/>
      <c r="Z136" s="187"/>
      <c r="AA136" s="184"/>
      <c r="AB136" s="184"/>
      <c r="AC136" s="184"/>
      <c r="AD136" s="184"/>
      <c r="AE136" s="190"/>
      <c r="AF136" s="190"/>
      <c r="AG136" s="178"/>
      <c r="AH136" s="178"/>
      <c r="AI136" s="184"/>
      <c r="AJ136" s="184" t="e">
        <f>VLOOKUP($AI136,[2]Listas!$AB$1:$AC$10,2,FALSE)</f>
        <v>#N/A</v>
      </c>
      <c r="AK136" s="184"/>
      <c r="AL136" s="152"/>
      <c r="AM136" s="152"/>
      <c r="AN136" s="152"/>
      <c r="AO136" s="152"/>
      <c r="AP136" s="152"/>
      <c r="AQ136" s="152"/>
      <c r="AR136" s="152"/>
      <c r="AS136" s="152"/>
      <c r="AT136" s="152"/>
      <c r="AU136" s="152"/>
      <c r="AV136" s="152"/>
      <c r="AW136" s="152"/>
      <c r="AX136" s="152"/>
      <c r="AY136" s="152"/>
      <c r="AZ136" s="152"/>
      <c r="BA136" s="152"/>
      <c r="BB136" s="152"/>
      <c r="BC136" s="152"/>
    </row>
    <row r="137" spans="1:55" ht="15.75" customHeight="1">
      <c r="A137" s="152"/>
      <c r="B137" s="184"/>
      <c r="C137" s="186" t="e">
        <f>VLOOKUP($B137,[2]Listas!$A$2:$B$5,2,FALSE)</f>
        <v>#N/A</v>
      </c>
      <c r="D137" s="184"/>
      <c r="E137" s="186" t="e">
        <f>VLOOKUP($D137,[2]Listas!$E$2:$F$11,2,FALSE)</f>
        <v>#N/A</v>
      </c>
      <c r="F137" s="184"/>
      <c r="G137" s="184"/>
      <c r="H137" s="184"/>
      <c r="I137" s="184"/>
      <c r="J137" s="184"/>
      <c r="K137" s="184"/>
      <c r="L137" s="184"/>
      <c r="M137" s="184"/>
      <c r="N137" s="184"/>
      <c r="O137" s="184"/>
      <c r="P137" s="184"/>
      <c r="Q137" s="184"/>
      <c r="R137" s="184"/>
      <c r="S137" s="184"/>
      <c r="T137" s="184"/>
      <c r="U137" s="184"/>
      <c r="V137" s="184"/>
      <c r="W137" s="187"/>
      <c r="X137" s="191"/>
      <c r="Y137" s="191"/>
      <c r="Z137" s="187"/>
      <c r="AA137" s="184"/>
      <c r="AB137" s="184"/>
      <c r="AC137" s="184"/>
      <c r="AD137" s="184"/>
      <c r="AE137" s="190"/>
      <c r="AF137" s="190"/>
      <c r="AG137" s="178"/>
      <c r="AH137" s="178"/>
      <c r="AI137" s="184"/>
      <c r="AJ137" s="184" t="e">
        <f>VLOOKUP($AI137,[2]Listas!$AB$1:$AC$10,2,FALSE)</f>
        <v>#N/A</v>
      </c>
      <c r="AK137" s="184"/>
      <c r="AL137" s="152"/>
      <c r="AM137" s="152"/>
      <c r="AN137" s="152"/>
      <c r="AO137" s="152"/>
      <c r="AP137" s="152"/>
      <c r="AQ137" s="152"/>
      <c r="AR137" s="152"/>
      <c r="AS137" s="152"/>
      <c r="AT137" s="152"/>
      <c r="AU137" s="152"/>
      <c r="AV137" s="152"/>
      <c r="AW137" s="152"/>
      <c r="AX137" s="152"/>
      <c r="AY137" s="152"/>
      <c r="AZ137" s="152"/>
      <c r="BA137" s="152"/>
      <c r="BB137" s="152"/>
      <c r="BC137" s="152"/>
    </row>
    <row r="138" spans="1:55" ht="15.75" customHeight="1">
      <c r="A138" s="152"/>
      <c r="B138" s="184"/>
      <c r="C138" s="186" t="e">
        <f>VLOOKUP($B138,[2]Listas!$A$2:$B$5,2,FALSE)</f>
        <v>#N/A</v>
      </c>
      <c r="D138" s="184"/>
      <c r="E138" s="186" t="e">
        <f>VLOOKUP($D138,[2]Listas!$E$2:$F$11,2,FALSE)</f>
        <v>#N/A</v>
      </c>
      <c r="F138" s="184"/>
      <c r="G138" s="184"/>
      <c r="H138" s="184"/>
      <c r="I138" s="184"/>
      <c r="J138" s="184"/>
      <c r="K138" s="184"/>
      <c r="L138" s="184"/>
      <c r="M138" s="184"/>
      <c r="N138" s="184"/>
      <c r="O138" s="184"/>
      <c r="P138" s="184"/>
      <c r="Q138" s="184"/>
      <c r="R138" s="184"/>
      <c r="S138" s="184"/>
      <c r="T138" s="184"/>
      <c r="U138" s="184"/>
      <c r="V138" s="184"/>
      <c r="W138" s="187"/>
      <c r="X138" s="191"/>
      <c r="Y138" s="191"/>
      <c r="Z138" s="187"/>
      <c r="AA138" s="184"/>
      <c r="AB138" s="184"/>
      <c r="AC138" s="184"/>
      <c r="AD138" s="184"/>
      <c r="AE138" s="190"/>
      <c r="AF138" s="190"/>
      <c r="AG138" s="178"/>
      <c r="AH138" s="178"/>
      <c r="AI138" s="184"/>
      <c r="AJ138" s="184" t="e">
        <f>VLOOKUP($AI138,[2]Listas!$AB$1:$AC$10,2,FALSE)</f>
        <v>#N/A</v>
      </c>
      <c r="AK138" s="184"/>
      <c r="AL138" s="152"/>
      <c r="AM138" s="152"/>
      <c r="AN138" s="152"/>
      <c r="AO138" s="152"/>
      <c r="AP138" s="152"/>
      <c r="AQ138" s="152"/>
      <c r="AR138" s="152"/>
      <c r="AS138" s="152"/>
      <c r="AT138" s="152"/>
      <c r="AU138" s="152"/>
      <c r="AV138" s="152"/>
      <c r="AW138" s="152"/>
      <c r="AX138" s="152"/>
      <c r="AY138" s="152"/>
      <c r="AZ138" s="152"/>
      <c r="BA138" s="152"/>
      <c r="BB138" s="152"/>
      <c r="BC138" s="152"/>
    </row>
    <row r="139" spans="1:55" ht="15.75" customHeight="1">
      <c r="A139" s="152"/>
      <c r="B139" s="196"/>
      <c r="C139" s="186" t="e">
        <f>VLOOKUP($B139,[2]Listas!$A$2:$B$5,2,FALSE)</f>
        <v>#N/A</v>
      </c>
      <c r="D139" s="196"/>
      <c r="E139" s="186" t="e">
        <f>VLOOKUP($D139,[2]Listas!$E$2:$F$11,2,FALSE)</f>
        <v>#N/A</v>
      </c>
      <c r="F139" s="196"/>
      <c r="G139" s="196"/>
      <c r="H139" s="196"/>
      <c r="I139" s="196"/>
      <c r="J139" s="196"/>
      <c r="K139" s="196"/>
      <c r="L139" s="184"/>
      <c r="M139" s="196"/>
      <c r="N139" s="184"/>
      <c r="O139" s="196"/>
      <c r="P139" s="184"/>
      <c r="Q139" s="196"/>
      <c r="R139" s="184"/>
      <c r="S139" s="184"/>
      <c r="T139" s="184"/>
      <c r="U139" s="196"/>
      <c r="V139" s="184"/>
      <c r="W139" s="187"/>
      <c r="X139" s="191"/>
      <c r="Y139" s="191"/>
      <c r="Z139" s="187"/>
      <c r="AA139" s="196"/>
      <c r="AB139" s="196"/>
      <c r="AC139" s="179"/>
      <c r="AD139" s="184"/>
      <c r="AE139" s="190"/>
      <c r="AF139" s="190"/>
      <c r="AG139" s="178"/>
      <c r="AH139" s="197"/>
      <c r="AI139" s="184"/>
      <c r="AJ139" s="184" t="e">
        <f>VLOOKUP($AI139,[2]Listas!$AB$1:$AC$10,2,FALSE)</f>
        <v>#N/A</v>
      </c>
      <c r="AK139" s="184"/>
      <c r="AL139" s="152"/>
      <c r="AM139" s="152"/>
      <c r="AN139" s="152"/>
      <c r="AO139" s="152"/>
      <c r="AP139" s="152"/>
      <c r="AQ139" s="152"/>
      <c r="AR139" s="152"/>
      <c r="AS139" s="152"/>
      <c r="AT139" s="152"/>
      <c r="AU139" s="152"/>
      <c r="AV139" s="152"/>
      <c r="AW139" s="152"/>
      <c r="AX139" s="152"/>
      <c r="AY139" s="152"/>
      <c r="AZ139" s="152"/>
      <c r="BA139" s="152"/>
      <c r="BB139" s="152"/>
      <c r="BC139" s="152"/>
    </row>
    <row r="140" spans="1:55" ht="15.75" customHeight="1">
      <c r="A140" s="152"/>
      <c r="B140" s="184"/>
      <c r="C140" s="186" t="e">
        <f>VLOOKUP($B140,[2]Listas!$A$2:$B$5,2,FALSE)</f>
        <v>#N/A</v>
      </c>
      <c r="D140" s="184"/>
      <c r="E140" s="186" t="e">
        <f>VLOOKUP($D140,[2]Listas!$E$2:$F$11,2,FALSE)</f>
        <v>#N/A</v>
      </c>
      <c r="F140" s="184"/>
      <c r="G140" s="184"/>
      <c r="H140" s="184"/>
      <c r="I140" s="184"/>
      <c r="J140" s="184"/>
      <c r="K140" s="184"/>
      <c r="L140" s="184"/>
      <c r="M140" s="184"/>
      <c r="N140" s="184"/>
      <c r="O140" s="184"/>
      <c r="P140" s="184"/>
      <c r="Q140" s="184"/>
      <c r="R140" s="184"/>
      <c r="S140" s="184"/>
      <c r="T140" s="184"/>
      <c r="U140" s="184"/>
      <c r="V140" s="184"/>
      <c r="W140" s="187"/>
      <c r="X140" s="191"/>
      <c r="Y140" s="191"/>
      <c r="Z140" s="187"/>
      <c r="AA140" s="184"/>
      <c r="AB140" s="184"/>
      <c r="AC140" s="184"/>
      <c r="AD140" s="184"/>
      <c r="AE140" s="190"/>
      <c r="AF140" s="190"/>
      <c r="AG140" s="178"/>
      <c r="AH140" s="178"/>
      <c r="AI140" s="184"/>
      <c r="AJ140" s="184" t="e">
        <f>VLOOKUP($AI140,[2]Listas!$AB$1:$AC$10,2,FALSE)</f>
        <v>#N/A</v>
      </c>
      <c r="AK140" s="184"/>
      <c r="AL140" s="152"/>
      <c r="AM140" s="152"/>
      <c r="AN140" s="152"/>
      <c r="AO140" s="152"/>
      <c r="AP140" s="152"/>
      <c r="AQ140" s="152"/>
      <c r="AR140" s="152"/>
      <c r="AS140" s="152"/>
      <c r="AT140" s="152"/>
      <c r="AU140" s="152"/>
      <c r="AV140" s="152"/>
      <c r="AW140" s="152"/>
      <c r="AX140" s="152"/>
      <c r="AY140" s="152"/>
      <c r="AZ140" s="152"/>
      <c r="BA140" s="152"/>
      <c r="BB140" s="152"/>
      <c r="BC140" s="152"/>
    </row>
    <row r="141" spans="1:55" ht="15.75" customHeight="1">
      <c r="A141" s="152"/>
      <c r="B141" s="184"/>
      <c r="C141" s="186" t="e">
        <f>VLOOKUP($B141,[2]Listas!$A$2:$B$5,2,FALSE)</f>
        <v>#N/A</v>
      </c>
      <c r="D141" s="184"/>
      <c r="E141" s="186" t="e">
        <f>VLOOKUP($D141,[2]Listas!$E$2:$F$11,2,FALSE)</f>
        <v>#N/A</v>
      </c>
      <c r="F141" s="184"/>
      <c r="G141" s="184"/>
      <c r="H141" s="184"/>
      <c r="I141" s="184"/>
      <c r="J141" s="184"/>
      <c r="K141" s="184"/>
      <c r="L141" s="184"/>
      <c r="M141" s="184"/>
      <c r="N141" s="184"/>
      <c r="O141" s="184"/>
      <c r="P141" s="184"/>
      <c r="Q141" s="184"/>
      <c r="R141" s="184"/>
      <c r="S141" s="184"/>
      <c r="T141" s="184"/>
      <c r="U141" s="184"/>
      <c r="V141" s="184"/>
      <c r="W141" s="187"/>
      <c r="X141" s="191"/>
      <c r="Y141" s="191"/>
      <c r="Z141" s="187"/>
      <c r="AA141" s="184"/>
      <c r="AB141" s="184"/>
      <c r="AC141" s="184"/>
      <c r="AD141" s="184"/>
      <c r="AE141" s="190"/>
      <c r="AF141" s="190"/>
      <c r="AG141" s="178"/>
      <c r="AH141" s="178"/>
      <c r="AI141" s="184"/>
      <c r="AJ141" s="184" t="e">
        <f>VLOOKUP($AI141,[2]Listas!$AB$1:$AC$10,2,FALSE)</f>
        <v>#N/A</v>
      </c>
      <c r="AK141" s="184"/>
      <c r="AL141" s="152"/>
      <c r="AM141" s="152"/>
      <c r="AN141" s="152"/>
      <c r="AO141" s="152"/>
      <c r="AP141" s="152"/>
      <c r="AQ141" s="152"/>
      <c r="AR141" s="152"/>
      <c r="AS141" s="152"/>
      <c r="AT141" s="152"/>
      <c r="AU141" s="152"/>
      <c r="AV141" s="152"/>
      <c r="AW141" s="152"/>
      <c r="AX141" s="152"/>
      <c r="AY141" s="152"/>
      <c r="AZ141" s="152"/>
      <c r="BA141" s="152"/>
      <c r="BB141" s="152"/>
      <c r="BC141" s="152"/>
    </row>
    <row r="142" spans="1:55" ht="15.75" customHeight="1">
      <c r="A142" s="152"/>
      <c r="B142" s="184"/>
      <c r="C142" s="186" t="e">
        <f>VLOOKUP($B142,[2]Listas!$A$2:$B$5,2,FALSE)</f>
        <v>#N/A</v>
      </c>
      <c r="D142" s="184"/>
      <c r="E142" s="186" t="e">
        <f>VLOOKUP($D142,[2]Listas!$E$2:$F$11,2,FALSE)</f>
        <v>#N/A</v>
      </c>
      <c r="F142" s="184"/>
      <c r="G142" s="184"/>
      <c r="H142" s="184"/>
      <c r="I142" s="184"/>
      <c r="J142" s="184"/>
      <c r="K142" s="184"/>
      <c r="L142" s="184"/>
      <c r="M142" s="184"/>
      <c r="N142" s="184"/>
      <c r="O142" s="184"/>
      <c r="P142" s="184"/>
      <c r="Q142" s="184"/>
      <c r="R142" s="184"/>
      <c r="S142" s="184"/>
      <c r="T142" s="184"/>
      <c r="U142" s="184"/>
      <c r="V142" s="184"/>
      <c r="W142" s="187"/>
      <c r="X142" s="191"/>
      <c r="Y142" s="191"/>
      <c r="Z142" s="187"/>
      <c r="AA142" s="184"/>
      <c r="AB142" s="184"/>
      <c r="AC142" s="184"/>
      <c r="AD142" s="184"/>
      <c r="AE142" s="190"/>
      <c r="AF142" s="190"/>
      <c r="AG142" s="178"/>
      <c r="AH142" s="178"/>
      <c r="AI142" s="184"/>
      <c r="AJ142" s="184" t="e">
        <f>VLOOKUP($AI142,[2]Listas!$AB$1:$AC$10,2,FALSE)</f>
        <v>#N/A</v>
      </c>
      <c r="AK142" s="184"/>
      <c r="AL142" s="152"/>
      <c r="AM142" s="152"/>
      <c r="AN142" s="152"/>
      <c r="AO142" s="152"/>
      <c r="AP142" s="152"/>
      <c r="AQ142" s="152"/>
      <c r="AR142" s="152"/>
      <c r="AS142" s="152"/>
      <c r="AT142" s="152"/>
      <c r="AU142" s="152"/>
      <c r="AV142" s="152"/>
      <c r="AW142" s="152"/>
      <c r="AX142" s="152"/>
      <c r="AY142" s="152"/>
      <c r="AZ142" s="152"/>
      <c r="BA142" s="152"/>
      <c r="BB142" s="152"/>
      <c r="BC142" s="152"/>
    </row>
    <row r="143" spans="1:55" ht="15.75" customHeight="1">
      <c r="A143" s="152"/>
      <c r="B143" s="184"/>
      <c r="C143" s="186" t="e">
        <f>VLOOKUP($B143,[2]Listas!$A$2:$B$5,2,FALSE)</f>
        <v>#N/A</v>
      </c>
      <c r="D143" s="184"/>
      <c r="E143" s="186" t="e">
        <f>VLOOKUP($D143,[2]Listas!$E$2:$F$11,2,FALSE)</f>
        <v>#N/A</v>
      </c>
      <c r="F143" s="184"/>
      <c r="G143" s="184"/>
      <c r="H143" s="184"/>
      <c r="I143" s="184"/>
      <c r="J143" s="184"/>
      <c r="K143" s="184"/>
      <c r="L143" s="184"/>
      <c r="M143" s="184"/>
      <c r="N143" s="184"/>
      <c r="O143" s="184"/>
      <c r="P143" s="184"/>
      <c r="Q143" s="184"/>
      <c r="R143" s="184"/>
      <c r="S143" s="184"/>
      <c r="T143" s="184"/>
      <c r="U143" s="184"/>
      <c r="V143" s="184"/>
      <c r="W143" s="187"/>
      <c r="X143" s="191"/>
      <c r="Y143" s="191"/>
      <c r="Z143" s="187"/>
      <c r="AA143" s="184"/>
      <c r="AB143" s="184"/>
      <c r="AC143" s="184"/>
      <c r="AD143" s="184"/>
      <c r="AE143" s="190"/>
      <c r="AF143" s="190"/>
      <c r="AG143" s="178"/>
      <c r="AH143" s="178"/>
      <c r="AI143" s="184"/>
      <c r="AJ143" s="184" t="e">
        <f>VLOOKUP($AI143,[2]Listas!$AB$1:$AC$10,2,FALSE)</f>
        <v>#N/A</v>
      </c>
      <c r="AK143" s="184"/>
      <c r="AL143" s="152"/>
      <c r="AM143" s="152"/>
      <c r="AN143" s="152"/>
      <c r="AO143" s="152"/>
      <c r="AP143" s="152"/>
      <c r="AQ143" s="152"/>
      <c r="AR143" s="152"/>
      <c r="AS143" s="152"/>
      <c r="AT143" s="152"/>
      <c r="AU143" s="152"/>
      <c r="AV143" s="152"/>
      <c r="AW143" s="152"/>
      <c r="AX143" s="152"/>
      <c r="AY143" s="152"/>
      <c r="AZ143" s="152"/>
      <c r="BA143" s="152"/>
      <c r="BB143" s="152"/>
      <c r="BC143" s="152"/>
    </row>
    <row r="144" spans="1:55" ht="15.75" customHeight="1">
      <c r="A144" s="152"/>
      <c r="B144" s="184"/>
      <c r="C144" s="186" t="e">
        <f>VLOOKUP($B144,[2]Listas!$A$2:$B$5,2,FALSE)</f>
        <v>#N/A</v>
      </c>
      <c r="D144" s="184"/>
      <c r="E144" s="186" t="e">
        <f>VLOOKUP($D144,[2]Listas!$E$2:$F$11,2,FALSE)</f>
        <v>#N/A</v>
      </c>
      <c r="F144" s="184"/>
      <c r="G144" s="184"/>
      <c r="H144" s="184"/>
      <c r="I144" s="184"/>
      <c r="J144" s="184"/>
      <c r="K144" s="184"/>
      <c r="L144" s="184"/>
      <c r="M144" s="184"/>
      <c r="N144" s="184"/>
      <c r="O144" s="184"/>
      <c r="P144" s="184"/>
      <c r="Q144" s="184"/>
      <c r="R144" s="184"/>
      <c r="S144" s="184"/>
      <c r="T144" s="184"/>
      <c r="U144" s="184"/>
      <c r="V144" s="184"/>
      <c r="W144" s="187"/>
      <c r="X144" s="191"/>
      <c r="Y144" s="191"/>
      <c r="Z144" s="187"/>
      <c r="AA144" s="184"/>
      <c r="AB144" s="184"/>
      <c r="AC144" s="184"/>
      <c r="AD144" s="184"/>
      <c r="AE144" s="190"/>
      <c r="AF144" s="190"/>
      <c r="AG144" s="178"/>
      <c r="AH144" s="178"/>
      <c r="AI144" s="184"/>
      <c r="AJ144" s="184" t="e">
        <f>VLOOKUP($AI144,[2]Listas!$AB$1:$AC$10,2,FALSE)</f>
        <v>#N/A</v>
      </c>
      <c r="AK144" s="184"/>
      <c r="AL144" s="152"/>
      <c r="AM144" s="152"/>
      <c r="AN144" s="152"/>
      <c r="AO144" s="152"/>
      <c r="AP144" s="152"/>
      <c r="AQ144" s="152"/>
      <c r="AR144" s="152"/>
      <c r="AS144" s="152"/>
      <c r="AT144" s="152"/>
      <c r="AU144" s="152"/>
      <c r="AV144" s="152"/>
      <c r="AW144" s="152"/>
      <c r="AX144" s="152"/>
      <c r="AY144" s="152"/>
      <c r="AZ144" s="152"/>
      <c r="BA144" s="152"/>
      <c r="BB144" s="152"/>
      <c r="BC144" s="152"/>
    </row>
    <row r="145" spans="1:55" ht="15.75" customHeight="1">
      <c r="A145" s="152"/>
      <c r="B145" s="184"/>
      <c r="C145" s="186" t="e">
        <f>VLOOKUP($B145,[2]Listas!$A$2:$B$5,2,FALSE)</f>
        <v>#N/A</v>
      </c>
      <c r="D145" s="184"/>
      <c r="E145" s="186" t="e">
        <f>VLOOKUP($D145,[2]Listas!$E$2:$F$11,2,FALSE)</f>
        <v>#N/A</v>
      </c>
      <c r="F145" s="184"/>
      <c r="G145" s="184"/>
      <c r="H145" s="184"/>
      <c r="I145" s="184"/>
      <c r="J145" s="184"/>
      <c r="K145" s="184"/>
      <c r="L145" s="184"/>
      <c r="M145" s="184"/>
      <c r="N145" s="184"/>
      <c r="O145" s="184"/>
      <c r="P145" s="184"/>
      <c r="Q145" s="184"/>
      <c r="R145" s="184"/>
      <c r="S145" s="184"/>
      <c r="T145" s="184"/>
      <c r="U145" s="184"/>
      <c r="V145" s="184"/>
      <c r="W145" s="187"/>
      <c r="X145" s="191"/>
      <c r="Y145" s="191"/>
      <c r="Z145" s="187"/>
      <c r="AA145" s="184"/>
      <c r="AB145" s="184"/>
      <c r="AC145" s="184"/>
      <c r="AD145" s="184"/>
      <c r="AE145" s="190"/>
      <c r="AF145" s="190"/>
      <c r="AG145" s="178"/>
      <c r="AH145" s="178"/>
      <c r="AI145" s="184"/>
      <c r="AJ145" s="184" t="e">
        <f>VLOOKUP($AI145,[2]Listas!$AB$1:$AC$10,2,FALSE)</f>
        <v>#N/A</v>
      </c>
      <c r="AK145" s="184"/>
      <c r="AL145" s="152"/>
      <c r="AM145" s="152"/>
      <c r="AN145" s="152"/>
      <c r="AO145" s="152"/>
      <c r="AP145" s="152"/>
      <c r="AQ145" s="152"/>
      <c r="AR145" s="152"/>
      <c r="AS145" s="152"/>
      <c r="AT145" s="152"/>
      <c r="AU145" s="152"/>
      <c r="AV145" s="152"/>
      <c r="AW145" s="152"/>
      <c r="AX145" s="152"/>
      <c r="AY145" s="152"/>
      <c r="AZ145" s="152"/>
      <c r="BA145" s="152"/>
      <c r="BB145" s="152"/>
      <c r="BC145" s="152"/>
    </row>
    <row r="146" spans="1:55" ht="15.75" customHeight="1">
      <c r="A146" s="152"/>
      <c r="B146" s="196"/>
      <c r="C146" s="186" t="e">
        <f>VLOOKUP($B146,[2]Listas!$A$2:$B$5,2,FALSE)</f>
        <v>#N/A</v>
      </c>
      <c r="D146" s="196"/>
      <c r="E146" s="186" t="e">
        <f>VLOOKUP($D146,[2]Listas!$E$2:$F$11,2,FALSE)</f>
        <v>#N/A</v>
      </c>
      <c r="F146" s="196"/>
      <c r="G146" s="196"/>
      <c r="H146" s="196"/>
      <c r="I146" s="196"/>
      <c r="J146" s="196"/>
      <c r="K146" s="196"/>
      <c r="L146" s="184"/>
      <c r="M146" s="196"/>
      <c r="N146" s="184"/>
      <c r="O146" s="196"/>
      <c r="P146" s="184"/>
      <c r="Q146" s="196"/>
      <c r="R146" s="184"/>
      <c r="S146" s="184"/>
      <c r="T146" s="184"/>
      <c r="U146" s="196"/>
      <c r="V146" s="184"/>
      <c r="W146" s="187"/>
      <c r="X146" s="191"/>
      <c r="Y146" s="191"/>
      <c r="Z146" s="187"/>
      <c r="AA146" s="196"/>
      <c r="AB146" s="196"/>
      <c r="AC146" s="179"/>
      <c r="AD146" s="184"/>
      <c r="AE146" s="190"/>
      <c r="AF146" s="190"/>
      <c r="AG146" s="178"/>
      <c r="AH146" s="197"/>
      <c r="AI146" s="184"/>
      <c r="AJ146" s="184" t="e">
        <f>VLOOKUP($AI146,[2]Listas!$AB$1:$AC$10,2,FALSE)</f>
        <v>#N/A</v>
      </c>
      <c r="AK146" s="184"/>
      <c r="AL146" s="152"/>
      <c r="AM146" s="152"/>
      <c r="AN146" s="152"/>
      <c r="AO146" s="152"/>
      <c r="AP146" s="152"/>
      <c r="AQ146" s="152"/>
      <c r="AR146" s="152"/>
      <c r="AS146" s="152"/>
      <c r="AT146" s="152"/>
      <c r="AU146" s="152"/>
      <c r="AV146" s="152"/>
      <c r="AW146" s="152"/>
      <c r="AX146" s="152"/>
      <c r="AY146" s="152"/>
      <c r="AZ146" s="152"/>
      <c r="BA146" s="152"/>
      <c r="BB146" s="152"/>
      <c r="BC146" s="152"/>
    </row>
    <row r="147" spans="1:55" ht="15.75" customHeight="1">
      <c r="A147" s="152"/>
      <c r="B147" s="184"/>
      <c r="C147" s="186" t="e">
        <f>VLOOKUP($B147,[2]Listas!$A$2:$B$5,2,FALSE)</f>
        <v>#N/A</v>
      </c>
      <c r="D147" s="184"/>
      <c r="E147" s="186" t="e">
        <f>VLOOKUP($D147,[2]Listas!$E$2:$F$11,2,FALSE)</f>
        <v>#N/A</v>
      </c>
      <c r="F147" s="184"/>
      <c r="G147" s="184"/>
      <c r="H147" s="184"/>
      <c r="I147" s="184"/>
      <c r="J147" s="184"/>
      <c r="K147" s="184"/>
      <c r="L147" s="184"/>
      <c r="M147" s="184"/>
      <c r="N147" s="184"/>
      <c r="O147" s="184"/>
      <c r="P147" s="184"/>
      <c r="Q147" s="184"/>
      <c r="R147" s="184"/>
      <c r="S147" s="184"/>
      <c r="T147" s="184"/>
      <c r="U147" s="184"/>
      <c r="V147" s="184"/>
      <c r="W147" s="187"/>
      <c r="X147" s="191"/>
      <c r="Y147" s="191"/>
      <c r="Z147" s="187"/>
      <c r="AA147" s="184"/>
      <c r="AB147" s="184"/>
      <c r="AC147" s="184"/>
      <c r="AD147" s="184"/>
      <c r="AE147" s="190"/>
      <c r="AF147" s="190"/>
      <c r="AG147" s="178"/>
      <c r="AH147" s="178"/>
      <c r="AI147" s="184"/>
      <c r="AJ147" s="184" t="e">
        <f>VLOOKUP($AI147,[2]Listas!$AB$1:$AC$10,2,FALSE)</f>
        <v>#N/A</v>
      </c>
      <c r="AK147" s="184"/>
      <c r="AL147" s="152"/>
      <c r="AM147" s="152"/>
      <c r="AN147" s="152"/>
      <c r="AO147" s="152"/>
      <c r="AP147" s="152"/>
      <c r="AQ147" s="152"/>
      <c r="AR147" s="152"/>
      <c r="AS147" s="152"/>
      <c r="AT147" s="152"/>
      <c r="AU147" s="152"/>
      <c r="AV147" s="152"/>
      <c r="AW147" s="152"/>
      <c r="AX147" s="152"/>
      <c r="AY147" s="152"/>
      <c r="AZ147" s="152"/>
      <c r="BA147" s="152"/>
      <c r="BB147" s="152"/>
      <c r="BC147" s="152"/>
    </row>
    <row r="148" spans="1:55" ht="15.75" customHeight="1">
      <c r="A148" s="152"/>
      <c r="B148" s="184"/>
      <c r="C148" s="186" t="e">
        <f>VLOOKUP($B148,[2]Listas!$A$2:$B$5,2,FALSE)</f>
        <v>#N/A</v>
      </c>
      <c r="D148" s="184"/>
      <c r="E148" s="186" t="e">
        <f>VLOOKUP($D148,[2]Listas!$E$2:$F$11,2,FALSE)</f>
        <v>#N/A</v>
      </c>
      <c r="F148" s="184"/>
      <c r="G148" s="184"/>
      <c r="H148" s="184"/>
      <c r="I148" s="184"/>
      <c r="J148" s="184"/>
      <c r="K148" s="184"/>
      <c r="L148" s="184"/>
      <c r="M148" s="184"/>
      <c r="N148" s="184"/>
      <c r="O148" s="184"/>
      <c r="P148" s="184"/>
      <c r="Q148" s="184"/>
      <c r="R148" s="184"/>
      <c r="S148" s="184"/>
      <c r="T148" s="184"/>
      <c r="U148" s="184"/>
      <c r="V148" s="184"/>
      <c r="W148" s="187"/>
      <c r="X148" s="196"/>
      <c r="Y148" s="196"/>
      <c r="Z148" s="196"/>
      <c r="AA148" s="196"/>
      <c r="AB148" s="196"/>
      <c r="AC148" s="196"/>
      <c r="AD148" s="196"/>
      <c r="AE148" s="188"/>
      <c r="AF148" s="188"/>
      <c r="AG148" s="178"/>
      <c r="AH148" s="178"/>
      <c r="AI148" s="184"/>
      <c r="AJ148" s="184" t="e">
        <f>VLOOKUP($AI148,[2]Listas!$AB$1:$AC$10,2,FALSE)</f>
        <v>#N/A</v>
      </c>
      <c r="AK148" s="184"/>
      <c r="AL148" s="152"/>
      <c r="AM148" s="152"/>
      <c r="AN148" s="152"/>
      <c r="AO148" s="152"/>
      <c r="AP148" s="152"/>
      <c r="AQ148" s="152"/>
      <c r="AR148" s="152"/>
      <c r="AS148" s="152"/>
      <c r="AT148" s="152"/>
      <c r="AU148" s="152"/>
      <c r="AV148" s="152"/>
      <c r="AW148" s="152"/>
      <c r="AX148" s="152"/>
      <c r="AY148" s="152"/>
      <c r="AZ148" s="152"/>
      <c r="BA148" s="152"/>
      <c r="BB148" s="152"/>
      <c r="BC148" s="152"/>
    </row>
    <row r="149" spans="1:55" ht="15.75" customHeight="1">
      <c r="A149" s="152"/>
      <c r="B149" s="184"/>
      <c r="C149" s="186" t="e">
        <f>VLOOKUP($B149,[2]Listas!$A$2:$B$5,2,FALSE)</f>
        <v>#N/A</v>
      </c>
      <c r="D149" s="184"/>
      <c r="E149" s="186" t="e">
        <f>VLOOKUP($D149,[2]Listas!$E$2:$F$11,2,FALSE)</f>
        <v>#N/A</v>
      </c>
      <c r="F149" s="184"/>
      <c r="G149" s="184"/>
      <c r="H149" s="184"/>
      <c r="I149" s="184"/>
      <c r="J149" s="184"/>
      <c r="K149" s="184"/>
      <c r="L149" s="184"/>
      <c r="M149" s="184"/>
      <c r="N149" s="184"/>
      <c r="O149" s="184"/>
      <c r="P149" s="184"/>
      <c r="Q149" s="184"/>
      <c r="R149" s="184"/>
      <c r="S149" s="184"/>
      <c r="T149" s="184"/>
      <c r="U149" s="184"/>
      <c r="V149" s="184"/>
      <c r="W149" s="187"/>
      <c r="X149" s="196"/>
      <c r="Y149" s="196"/>
      <c r="Z149" s="196"/>
      <c r="AA149" s="196"/>
      <c r="AB149" s="196"/>
      <c r="AC149" s="196"/>
      <c r="AD149" s="196"/>
      <c r="AE149" s="188"/>
      <c r="AF149" s="188"/>
      <c r="AG149" s="178"/>
      <c r="AH149" s="178"/>
      <c r="AI149" s="184"/>
      <c r="AJ149" s="184" t="e">
        <f>VLOOKUP($AI149,[2]Listas!$AB$1:$AC$10,2,FALSE)</f>
        <v>#N/A</v>
      </c>
      <c r="AK149" s="184"/>
      <c r="AL149" s="152"/>
      <c r="AM149" s="152"/>
      <c r="AN149" s="152"/>
      <c r="AO149" s="152"/>
      <c r="AP149" s="152"/>
      <c r="AQ149" s="152"/>
      <c r="AR149" s="152"/>
      <c r="AS149" s="152"/>
      <c r="AT149" s="152"/>
      <c r="AU149" s="152"/>
      <c r="AV149" s="152"/>
      <c r="AW149" s="152"/>
      <c r="AX149" s="152"/>
      <c r="AY149" s="152"/>
      <c r="AZ149" s="152"/>
      <c r="BA149" s="152"/>
      <c r="BB149" s="152"/>
      <c r="BC149" s="152"/>
    </row>
    <row r="150" spans="1:55" ht="15.75" customHeight="1">
      <c r="A150" s="152"/>
      <c r="B150" s="184"/>
      <c r="C150" s="186" t="e">
        <f>VLOOKUP($B150,[2]Listas!$A$2:$B$5,2,FALSE)</f>
        <v>#N/A</v>
      </c>
      <c r="D150" s="184"/>
      <c r="E150" s="186" t="e">
        <f>VLOOKUP($D150,[2]Listas!$E$2:$F$11,2,FALSE)</f>
        <v>#N/A</v>
      </c>
      <c r="F150" s="184"/>
      <c r="G150" s="184"/>
      <c r="H150" s="184"/>
      <c r="I150" s="184"/>
      <c r="J150" s="184"/>
      <c r="K150" s="184"/>
      <c r="L150" s="184"/>
      <c r="M150" s="184"/>
      <c r="N150" s="184"/>
      <c r="O150" s="184"/>
      <c r="P150" s="184"/>
      <c r="Q150" s="184"/>
      <c r="R150" s="184"/>
      <c r="S150" s="184"/>
      <c r="T150" s="184"/>
      <c r="U150" s="184"/>
      <c r="V150" s="184"/>
      <c r="W150" s="187"/>
      <c r="X150" s="196"/>
      <c r="Y150" s="196"/>
      <c r="Z150" s="196"/>
      <c r="AA150" s="196"/>
      <c r="AB150" s="196"/>
      <c r="AC150" s="196"/>
      <c r="AD150" s="196"/>
      <c r="AE150" s="188"/>
      <c r="AF150" s="188"/>
      <c r="AG150" s="178"/>
      <c r="AH150" s="198"/>
      <c r="AI150" s="184"/>
      <c r="AJ150" s="184" t="e">
        <f>VLOOKUP($AI150,[2]Listas!$AB$1:$AC$10,2,FALSE)</f>
        <v>#N/A</v>
      </c>
      <c r="AK150" s="184"/>
      <c r="AL150" s="152"/>
      <c r="AM150" s="152"/>
      <c r="AN150" s="152"/>
      <c r="AO150" s="152"/>
      <c r="AP150" s="152"/>
      <c r="AQ150" s="152"/>
      <c r="AR150" s="152"/>
      <c r="AS150" s="152"/>
      <c r="AT150" s="152"/>
      <c r="AU150" s="152"/>
      <c r="AV150" s="152"/>
      <c r="AW150" s="152"/>
      <c r="AX150" s="152"/>
      <c r="AY150" s="152"/>
      <c r="AZ150" s="152"/>
      <c r="BA150" s="152"/>
      <c r="BB150" s="152"/>
      <c r="BC150" s="152"/>
    </row>
    <row r="151" spans="1:55" ht="15.75" customHeight="1">
      <c r="A151" s="152"/>
      <c r="B151" s="184"/>
      <c r="C151" s="186" t="e">
        <f>VLOOKUP($B151,[2]Listas!$A$2:$B$5,2,FALSE)</f>
        <v>#N/A</v>
      </c>
      <c r="D151" s="184"/>
      <c r="E151" s="186" t="e">
        <f>VLOOKUP($D151,[2]Listas!$E$2:$F$11,2,FALSE)</f>
        <v>#N/A</v>
      </c>
      <c r="F151" s="184"/>
      <c r="G151" s="184"/>
      <c r="H151" s="184"/>
      <c r="I151" s="184"/>
      <c r="J151" s="184"/>
      <c r="K151" s="184"/>
      <c r="L151" s="184"/>
      <c r="M151" s="184"/>
      <c r="N151" s="184"/>
      <c r="O151" s="184"/>
      <c r="P151" s="184"/>
      <c r="Q151" s="184"/>
      <c r="R151" s="184"/>
      <c r="S151" s="184"/>
      <c r="T151" s="184"/>
      <c r="U151" s="184"/>
      <c r="V151" s="184"/>
      <c r="W151" s="187"/>
      <c r="X151" s="196"/>
      <c r="Y151" s="196"/>
      <c r="Z151" s="196"/>
      <c r="AA151" s="196"/>
      <c r="AB151" s="196"/>
      <c r="AC151" s="196"/>
      <c r="AD151" s="196"/>
      <c r="AE151" s="188"/>
      <c r="AF151" s="188"/>
      <c r="AG151" s="178"/>
      <c r="AH151" s="198"/>
      <c r="AI151" s="184"/>
      <c r="AJ151" s="184" t="e">
        <f>VLOOKUP($AI151,[2]Listas!$AB$1:$AC$10,2,FALSE)</f>
        <v>#N/A</v>
      </c>
      <c r="AK151" s="184"/>
      <c r="AL151" s="152"/>
      <c r="AM151" s="152"/>
      <c r="AN151" s="152"/>
      <c r="AO151" s="152"/>
      <c r="AP151" s="152"/>
      <c r="AQ151" s="152"/>
      <c r="AR151" s="152"/>
      <c r="AS151" s="152"/>
      <c r="AT151" s="152"/>
      <c r="AU151" s="152"/>
      <c r="AV151" s="152"/>
      <c r="AW151" s="152"/>
      <c r="AX151" s="152"/>
      <c r="AY151" s="152"/>
      <c r="AZ151" s="152"/>
      <c r="BA151" s="152"/>
      <c r="BB151" s="152"/>
      <c r="BC151" s="152"/>
    </row>
    <row r="152" spans="1:55" ht="15.75" customHeight="1">
      <c r="A152" s="152"/>
      <c r="B152" s="184"/>
      <c r="C152" s="186" t="e">
        <f>VLOOKUP($B152,[2]Listas!$A$2:$B$5,2,FALSE)</f>
        <v>#N/A</v>
      </c>
      <c r="D152" s="184"/>
      <c r="E152" s="186" t="e">
        <f>VLOOKUP($D152,[2]Listas!$E$2:$F$11,2,FALSE)</f>
        <v>#N/A</v>
      </c>
      <c r="F152" s="184"/>
      <c r="G152" s="184"/>
      <c r="H152" s="184"/>
      <c r="I152" s="184"/>
      <c r="J152" s="184"/>
      <c r="K152" s="184"/>
      <c r="L152" s="184"/>
      <c r="M152" s="184"/>
      <c r="N152" s="184"/>
      <c r="O152" s="184"/>
      <c r="P152" s="184"/>
      <c r="Q152" s="184"/>
      <c r="R152" s="184"/>
      <c r="S152" s="184"/>
      <c r="T152" s="184"/>
      <c r="U152" s="184"/>
      <c r="V152" s="184"/>
      <c r="W152" s="187"/>
      <c r="X152" s="196"/>
      <c r="Y152" s="196"/>
      <c r="Z152" s="196"/>
      <c r="AA152" s="196"/>
      <c r="AB152" s="196"/>
      <c r="AC152" s="196"/>
      <c r="AD152" s="196"/>
      <c r="AE152" s="188"/>
      <c r="AF152" s="188"/>
      <c r="AG152" s="178"/>
      <c r="AH152" s="198"/>
      <c r="AI152" s="184"/>
      <c r="AJ152" s="184" t="e">
        <f>VLOOKUP($AI152,[2]Listas!$AB$1:$AC$10,2,FALSE)</f>
        <v>#N/A</v>
      </c>
      <c r="AK152" s="184"/>
      <c r="AL152" s="152"/>
      <c r="AM152" s="152"/>
      <c r="AN152" s="152"/>
      <c r="AO152" s="152"/>
      <c r="AP152" s="152"/>
      <c r="AQ152" s="152"/>
      <c r="AR152" s="152"/>
      <c r="AS152" s="152"/>
      <c r="AT152" s="152"/>
      <c r="AU152" s="152"/>
      <c r="AV152" s="152"/>
      <c r="AW152" s="152"/>
      <c r="AX152" s="152"/>
      <c r="AY152" s="152"/>
      <c r="AZ152" s="152"/>
      <c r="BA152" s="152"/>
      <c r="BB152" s="152"/>
      <c r="BC152" s="152"/>
    </row>
    <row r="153" spans="1:55" ht="15.75" customHeight="1">
      <c r="A153" s="152"/>
      <c r="B153" s="184"/>
      <c r="C153" s="186" t="e">
        <f>VLOOKUP($B153,[2]Listas!$A$2:$B$5,2,FALSE)</f>
        <v>#N/A</v>
      </c>
      <c r="D153" s="184"/>
      <c r="E153" s="186" t="e">
        <f>VLOOKUP($D153,[2]Listas!$E$2:$F$11,2,FALSE)</f>
        <v>#N/A</v>
      </c>
      <c r="F153" s="184"/>
      <c r="G153" s="184"/>
      <c r="H153" s="184"/>
      <c r="I153" s="184"/>
      <c r="J153" s="184"/>
      <c r="K153" s="184"/>
      <c r="L153" s="184"/>
      <c r="M153" s="184"/>
      <c r="N153" s="184"/>
      <c r="O153" s="184"/>
      <c r="P153" s="184"/>
      <c r="Q153" s="184"/>
      <c r="R153" s="184"/>
      <c r="S153" s="184"/>
      <c r="T153" s="184"/>
      <c r="U153" s="184"/>
      <c r="V153" s="184"/>
      <c r="W153" s="187"/>
      <c r="X153" s="196"/>
      <c r="Y153" s="196"/>
      <c r="Z153" s="196"/>
      <c r="AA153" s="196"/>
      <c r="AB153" s="196"/>
      <c r="AC153" s="196"/>
      <c r="AD153" s="196"/>
      <c r="AE153" s="188"/>
      <c r="AF153" s="188"/>
      <c r="AG153" s="178"/>
      <c r="AH153" s="198"/>
      <c r="AI153" s="184"/>
      <c r="AJ153" s="184" t="e">
        <f>VLOOKUP($AI153,[2]Listas!$AB$1:$AC$10,2,FALSE)</f>
        <v>#N/A</v>
      </c>
      <c r="AK153" s="184"/>
      <c r="AL153" s="152"/>
      <c r="AM153" s="152"/>
      <c r="AN153" s="152"/>
      <c r="AO153" s="152"/>
      <c r="AP153" s="152"/>
      <c r="AQ153" s="152"/>
      <c r="AR153" s="152"/>
      <c r="AS153" s="152"/>
      <c r="AT153" s="152"/>
      <c r="AU153" s="152"/>
      <c r="AV153" s="152"/>
      <c r="AW153" s="152"/>
      <c r="AX153" s="152"/>
      <c r="AY153" s="152"/>
      <c r="AZ153" s="152"/>
      <c r="BA153" s="152"/>
      <c r="BB153" s="152"/>
      <c r="BC153" s="152"/>
    </row>
    <row r="154" spans="1:55" ht="15.75" customHeight="1">
      <c r="A154" s="152"/>
      <c r="B154" s="184"/>
      <c r="C154" s="186" t="e">
        <f>VLOOKUP($B154,[2]Listas!$A$2:$B$5,2,FALSE)</f>
        <v>#N/A</v>
      </c>
      <c r="D154" s="184"/>
      <c r="E154" s="186" t="e">
        <f>VLOOKUP($D154,[2]Listas!$E$2:$F$11,2,FALSE)</f>
        <v>#N/A</v>
      </c>
      <c r="F154" s="184"/>
      <c r="G154" s="184"/>
      <c r="H154" s="184"/>
      <c r="I154" s="184"/>
      <c r="J154" s="184"/>
      <c r="K154" s="184"/>
      <c r="L154" s="184"/>
      <c r="M154" s="184"/>
      <c r="N154" s="184"/>
      <c r="O154" s="184"/>
      <c r="P154" s="184"/>
      <c r="Q154" s="184"/>
      <c r="R154" s="184"/>
      <c r="S154" s="184"/>
      <c r="T154" s="184"/>
      <c r="U154" s="184"/>
      <c r="V154" s="184"/>
      <c r="W154" s="187"/>
      <c r="X154" s="196"/>
      <c r="Y154" s="196"/>
      <c r="Z154" s="196"/>
      <c r="AA154" s="196"/>
      <c r="AB154" s="196"/>
      <c r="AC154" s="196"/>
      <c r="AD154" s="196"/>
      <c r="AE154" s="188"/>
      <c r="AF154" s="188"/>
      <c r="AG154" s="178"/>
      <c r="AH154" s="197"/>
      <c r="AI154" s="184"/>
      <c r="AJ154" s="184" t="e">
        <f>VLOOKUP($AI154,[2]Listas!$AB$1:$AC$10,2,FALSE)</f>
        <v>#N/A</v>
      </c>
      <c r="AK154" s="184"/>
      <c r="AL154" s="152"/>
      <c r="AM154" s="152"/>
      <c r="AN154" s="152"/>
      <c r="AO154" s="152"/>
      <c r="AP154" s="152"/>
      <c r="AQ154" s="152"/>
      <c r="AR154" s="152"/>
      <c r="AS154" s="152"/>
      <c r="AT154" s="152"/>
      <c r="AU154" s="152"/>
      <c r="AV154" s="152"/>
      <c r="AW154" s="152"/>
      <c r="AX154" s="152"/>
      <c r="AY154" s="152"/>
      <c r="AZ154" s="152"/>
      <c r="BA154" s="152"/>
      <c r="BB154" s="152"/>
      <c r="BC154" s="152"/>
    </row>
    <row r="155" spans="1:55" ht="15.75" customHeight="1">
      <c r="A155" s="152"/>
      <c r="B155" s="184"/>
      <c r="C155" s="186" t="e">
        <f>VLOOKUP($B155,[2]Listas!$A$2:$B$5,2,FALSE)</f>
        <v>#N/A</v>
      </c>
      <c r="D155" s="184"/>
      <c r="E155" s="186" t="e">
        <f>VLOOKUP($D155,[2]Listas!$E$2:$F$11,2,FALSE)</f>
        <v>#N/A</v>
      </c>
      <c r="F155" s="184"/>
      <c r="G155" s="184"/>
      <c r="H155" s="184"/>
      <c r="I155" s="184"/>
      <c r="J155" s="184"/>
      <c r="K155" s="184"/>
      <c r="L155" s="184"/>
      <c r="M155" s="184"/>
      <c r="N155" s="184"/>
      <c r="O155" s="184"/>
      <c r="P155" s="184"/>
      <c r="Q155" s="184"/>
      <c r="R155" s="184"/>
      <c r="S155" s="184"/>
      <c r="T155" s="184"/>
      <c r="U155" s="184"/>
      <c r="V155" s="184"/>
      <c r="W155" s="187"/>
      <c r="X155" s="196"/>
      <c r="Y155" s="196"/>
      <c r="Z155" s="196"/>
      <c r="AA155" s="196"/>
      <c r="AB155" s="196"/>
      <c r="AC155" s="196"/>
      <c r="AD155" s="196"/>
      <c r="AE155" s="188"/>
      <c r="AF155" s="188"/>
      <c r="AG155" s="178"/>
      <c r="AH155" s="198"/>
      <c r="AI155" s="184"/>
      <c r="AJ155" s="184" t="e">
        <f>VLOOKUP($AI155,[2]Listas!$AB$1:$AC$10,2,FALSE)</f>
        <v>#N/A</v>
      </c>
      <c r="AK155" s="184"/>
      <c r="AL155" s="152"/>
      <c r="AM155" s="152"/>
      <c r="AN155" s="152"/>
      <c r="AO155" s="152"/>
      <c r="AP155" s="152"/>
      <c r="AQ155" s="152"/>
      <c r="AR155" s="152"/>
      <c r="AS155" s="152"/>
      <c r="AT155" s="152"/>
      <c r="AU155" s="152"/>
      <c r="AV155" s="152"/>
      <c r="AW155" s="152"/>
      <c r="AX155" s="152"/>
      <c r="AY155" s="152"/>
      <c r="AZ155" s="152"/>
      <c r="BA155" s="152"/>
      <c r="BB155" s="152"/>
      <c r="BC155" s="152"/>
    </row>
    <row r="156" spans="1:55" ht="15.75" customHeight="1">
      <c r="A156" s="152"/>
      <c r="B156" s="184"/>
      <c r="C156" s="186" t="e">
        <f>VLOOKUP($B156,[2]Listas!$A$2:$B$5,2,FALSE)</f>
        <v>#N/A</v>
      </c>
      <c r="D156" s="184"/>
      <c r="E156" s="186" t="e">
        <f>VLOOKUP($D156,[2]Listas!$E$2:$F$11,2,FALSE)</f>
        <v>#N/A</v>
      </c>
      <c r="F156" s="184"/>
      <c r="G156" s="184"/>
      <c r="H156" s="184"/>
      <c r="I156" s="184"/>
      <c r="J156" s="184"/>
      <c r="K156" s="184"/>
      <c r="L156" s="184"/>
      <c r="M156" s="184"/>
      <c r="N156" s="184"/>
      <c r="O156" s="184"/>
      <c r="P156" s="184"/>
      <c r="Q156" s="184"/>
      <c r="R156" s="184"/>
      <c r="S156" s="184"/>
      <c r="T156" s="184"/>
      <c r="U156" s="184"/>
      <c r="V156" s="184"/>
      <c r="W156" s="187"/>
      <c r="X156" s="184"/>
      <c r="Y156" s="184"/>
      <c r="Z156" s="184"/>
      <c r="AA156" s="184"/>
      <c r="AB156" s="178"/>
      <c r="AC156" s="184"/>
      <c r="AD156" s="184"/>
      <c r="AE156" s="188"/>
      <c r="AF156" s="188"/>
      <c r="AG156" s="178"/>
      <c r="AH156" s="178"/>
      <c r="AI156" s="184"/>
      <c r="AJ156" s="184" t="e">
        <f>VLOOKUP($AI156,[2]Listas!$AB$1:$AC$10,2,FALSE)</f>
        <v>#N/A</v>
      </c>
      <c r="AK156" s="184"/>
      <c r="AL156" s="152"/>
      <c r="AM156" s="152"/>
      <c r="AN156" s="152"/>
      <c r="AO156" s="152"/>
      <c r="AP156" s="152"/>
      <c r="AQ156" s="152"/>
      <c r="AR156" s="152"/>
      <c r="AS156" s="152"/>
      <c r="AT156" s="152"/>
      <c r="AU156" s="152"/>
      <c r="AV156" s="152"/>
      <c r="AW156" s="152"/>
      <c r="AX156" s="152"/>
      <c r="AY156" s="152"/>
      <c r="AZ156" s="152"/>
      <c r="BA156" s="152"/>
      <c r="BB156" s="152"/>
      <c r="BC156" s="152"/>
    </row>
    <row r="157" spans="1:55" ht="15.75" customHeight="1">
      <c r="A157" s="152"/>
      <c r="B157" s="184"/>
      <c r="C157" s="186" t="e">
        <f>VLOOKUP($B157,[2]Listas!$A$2:$B$5,2,FALSE)</f>
        <v>#N/A</v>
      </c>
      <c r="D157" s="184"/>
      <c r="E157" s="186" t="e">
        <f>VLOOKUP($D157,[2]Listas!$E$2:$F$11,2,FALSE)</f>
        <v>#N/A</v>
      </c>
      <c r="F157" s="184"/>
      <c r="G157" s="184"/>
      <c r="H157" s="184"/>
      <c r="I157" s="184"/>
      <c r="J157" s="184"/>
      <c r="K157" s="184"/>
      <c r="L157" s="184"/>
      <c r="M157" s="184"/>
      <c r="N157" s="184"/>
      <c r="O157" s="184"/>
      <c r="P157" s="184"/>
      <c r="Q157" s="184"/>
      <c r="R157" s="184"/>
      <c r="S157" s="184"/>
      <c r="T157" s="184"/>
      <c r="U157" s="184"/>
      <c r="V157" s="184"/>
      <c r="W157" s="187"/>
      <c r="X157" s="184"/>
      <c r="Y157" s="184"/>
      <c r="Z157" s="184"/>
      <c r="AA157" s="184"/>
      <c r="AB157" s="178"/>
      <c r="AC157" s="184"/>
      <c r="AD157" s="184"/>
      <c r="AE157" s="188"/>
      <c r="AF157" s="188"/>
      <c r="AG157" s="178"/>
      <c r="AH157" s="178"/>
      <c r="AI157" s="184"/>
      <c r="AJ157" s="184" t="e">
        <f>VLOOKUP($AI157,[2]Listas!$AB$1:$AC$10,2,FALSE)</f>
        <v>#N/A</v>
      </c>
      <c r="AK157" s="184"/>
      <c r="AL157" s="152"/>
      <c r="AM157" s="152"/>
      <c r="AN157" s="152"/>
      <c r="AO157" s="152"/>
      <c r="AP157" s="152"/>
      <c r="AQ157" s="152"/>
      <c r="AR157" s="152"/>
      <c r="AS157" s="152"/>
      <c r="AT157" s="152"/>
      <c r="AU157" s="152"/>
      <c r="AV157" s="152"/>
      <c r="AW157" s="152"/>
      <c r="AX157" s="152"/>
      <c r="AY157" s="152"/>
      <c r="AZ157" s="152"/>
      <c r="BA157" s="152"/>
      <c r="BB157" s="152"/>
      <c r="BC157" s="152"/>
    </row>
    <row r="158" spans="1:55" ht="15.75" customHeight="1">
      <c r="A158" s="152"/>
      <c r="B158" s="184"/>
      <c r="C158" s="186" t="e">
        <f>VLOOKUP($B158,[2]Listas!$A$2:$B$5,2,FALSE)</f>
        <v>#N/A</v>
      </c>
      <c r="D158" s="184"/>
      <c r="E158" s="186" t="e">
        <f>VLOOKUP($D158,[2]Listas!$E$2:$F$11,2,FALSE)</f>
        <v>#N/A</v>
      </c>
      <c r="F158" s="184"/>
      <c r="G158" s="184"/>
      <c r="H158" s="184"/>
      <c r="I158" s="184"/>
      <c r="J158" s="184"/>
      <c r="K158" s="184"/>
      <c r="L158" s="184"/>
      <c r="M158" s="184"/>
      <c r="N158" s="184"/>
      <c r="O158" s="184"/>
      <c r="P158" s="184"/>
      <c r="Q158" s="184"/>
      <c r="R158" s="184"/>
      <c r="S158" s="184"/>
      <c r="T158" s="184"/>
      <c r="U158" s="184"/>
      <c r="V158" s="184"/>
      <c r="W158" s="187"/>
      <c r="X158" s="184"/>
      <c r="Y158" s="184"/>
      <c r="Z158" s="184"/>
      <c r="AA158" s="184"/>
      <c r="AB158" s="184"/>
      <c r="AC158" s="184"/>
      <c r="AD158" s="184"/>
      <c r="AE158" s="190"/>
      <c r="AF158" s="190"/>
      <c r="AG158" s="178"/>
      <c r="AH158" s="178"/>
      <c r="AI158" s="184"/>
      <c r="AJ158" s="184" t="e">
        <f>VLOOKUP($AI158,[2]Listas!$AB$1:$AC$10,2,FALSE)</f>
        <v>#N/A</v>
      </c>
      <c r="AK158" s="184"/>
      <c r="AL158" s="152"/>
      <c r="AM158" s="152"/>
      <c r="AN158" s="152"/>
      <c r="AO158" s="152"/>
      <c r="AP158" s="152"/>
      <c r="AQ158" s="152"/>
      <c r="AR158" s="152"/>
      <c r="AS158" s="152"/>
      <c r="AT158" s="152"/>
      <c r="AU158" s="152"/>
      <c r="AV158" s="152"/>
      <c r="AW158" s="152"/>
      <c r="AX158" s="152"/>
      <c r="AY158" s="152"/>
      <c r="AZ158" s="152"/>
      <c r="BA158" s="152"/>
      <c r="BB158" s="152"/>
      <c r="BC158" s="152"/>
    </row>
    <row r="159" spans="1:55" ht="15.75" customHeight="1">
      <c r="A159" s="152"/>
      <c r="B159" s="184"/>
      <c r="C159" s="186" t="e">
        <f>VLOOKUP($B159,[2]Listas!$A$2:$B$5,2,FALSE)</f>
        <v>#N/A</v>
      </c>
      <c r="D159" s="184"/>
      <c r="E159" s="186" t="e">
        <f>VLOOKUP($D159,[2]Listas!$E$2:$F$11,2,FALSE)</f>
        <v>#N/A</v>
      </c>
      <c r="F159" s="184"/>
      <c r="G159" s="184"/>
      <c r="H159" s="184"/>
      <c r="I159" s="184"/>
      <c r="J159" s="184"/>
      <c r="K159" s="184"/>
      <c r="L159" s="184"/>
      <c r="M159" s="184"/>
      <c r="N159" s="184"/>
      <c r="O159" s="184"/>
      <c r="P159" s="184"/>
      <c r="Q159" s="184"/>
      <c r="R159" s="184"/>
      <c r="S159" s="184"/>
      <c r="T159" s="184"/>
      <c r="U159" s="184"/>
      <c r="V159" s="184"/>
      <c r="W159" s="187"/>
      <c r="X159" s="184"/>
      <c r="Y159" s="184"/>
      <c r="Z159" s="184"/>
      <c r="AA159" s="184"/>
      <c r="AB159" s="184"/>
      <c r="AC159" s="184"/>
      <c r="AD159" s="184"/>
      <c r="AE159" s="190"/>
      <c r="AF159" s="190"/>
      <c r="AG159" s="178"/>
      <c r="AH159" s="178"/>
      <c r="AI159" s="184"/>
      <c r="AJ159" s="184" t="e">
        <f>VLOOKUP($AI159,[2]Listas!$AB$1:$AC$10,2,FALSE)</f>
        <v>#N/A</v>
      </c>
      <c r="AK159" s="184"/>
      <c r="AL159" s="152"/>
      <c r="AM159" s="152"/>
      <c r="AN159" s="152"/>
      <c r="AO159" s="152"/>
      <c r="AP159" s="152"/>
      <c r="AQ159" s="152"/>
      <c r="AR159" s="152"/>
      <c r="AS159" s="152"/>
      <c r="AT159" s="152"/>
      <c r="AU159" s="152"/>
      <c r="AV159" s="152"/>
      <c r="AW159" s="152"/>
      <c r="AX159" s="152"/>
      <c r="AY159" s="152"/>
      <c r="AZ159" s="152"/>
      <c r="BA159" s="152"/>
      <c r="BB159" s="152"/>
      <c r="BC159" s="152"/>
    </row>
    <row r="160" spans="1:55" ht="15.75" customHeight="1">
      <c r="A160" s="152"/>
      <c r="B160" s="184"/>
      <c r="C160" s="186" t="e">
        <f>VLOOKUP($B160,[2]Listas!$A$2:$B$5,2,FALSE)</f>
        <v>#N/A</v>
      </c>
      <c r="D160" s="184"/>
      <c r="E160" s="186" t="e">
        <f>VLOOKUP($D160,[2]Listas!$E$2:$F$11,2,FALSE)</f>
        <v>#N/A</v>
      </c>
      <c r="F160" s="184"/>
      <c r="G160" s="184"/>
      <c r="H160" s="184"/>
      <c r="I160" s="184"/>
      <c r="J160" s="184"/>
      <c r="K160" s="184"/>
      <c r="L160" s="184"/>
      <c r="M160" s="184"/>
      <c r="N160" s="184"/>
      <c r="O160" s="184"/>
      <c r="P160" s="184"/>
      <c r="Q160" s="184"/>
      <c r="R160" s="184"/>
      <c r="S160" s="184"/>
      <c r="T160" s="184"/>
      <c r="U160" s="184"/>
      <c r="V160" s="184"/>
      <c r="W160" s="187"/>
      <c r="X160" s="184"/>
      <c r="Y160" s="184"/>
      <c r="Z160" s="184"/>
      <c r="AA160" s="184"/>
      <c r="AB160" s="184"/>
      <c r="AC160" s="184"/>
      <c r="AD160" s="184"/>
      <c r="AE160" s="190"/>
      <c r="AF160" s="190"/>
      <c r="AG160" s="178"/>
      <c r="AH160" s="178"/>
      <c r="AI160" s="184"/>
      <c r="AJ160" s="184" t="e">
        <f>VLOOKUP($AI160,[2]Listas!$AB$1:$AC$10,2,FALSE)</f>
        <v>#N/A</v>
      </c>
      <c r="AK160" s="184"/>
      <c r="AL160" s="152"/>
      <c r="AM160" s="152"/>
      <c r="AN160" s="152"/>
      <c r="AO160" s="152"/>
      <c r="AP160" s="152"/>
      <c r="AQ160" s="152"/>
      <c r="AR160" s="152"/>
      <c r="AS160" s="152"/>
      <c r="AT160" s="152"/>
      <c r="AU160" s="152"/>
      <c r="AV160" s="152"/>
      <c r="AW160" s="152"/>
      <c r="AX160" s="152"/>
      <c r="AY160" s="152"/>
      <c r="AZ160" s="152"/>
      <c r="BA160" s="152"/>
      <c r="BB160" s="152"/>
      <c r="BC160" s="152"/>
    </row>
    <row r="161" spans="1:55" ht="15.75" customHeight="1">
      <c r="A161" s="152"/>
      <c r="B161" s="184"/>
      <c r="C161" s="186" t="e">
        <f>VLOOKUP($B161,[2]Listas!$A$2:$B$5,2,FALSE)</f>
        <v>#N/A</v>
      </c>
      <c r="D161" s="184"/>
      <c r="E161" s="186" t="e">
        <f>VLOOKUP($D161,[2]Listas!$E$2:$F$11,2,FALSE)</f>
        <v>#N/A</v>
      </c>
      <c r="F161" s="184"/>
      <c r="G161" s="184"/>
      <c r="H161" s="184"/>
      <c r="I161" s="184"/>
      <c r="J161" s="184"/>
      <c r="K161" s="184"/>
      <c r="L161" s="184"/>
      <c r="M161" s="184"/>
      <c r="N161" s="184"/>
      <c r="O161" s="184"/>
      <c r="P161" s="184"/>
      <c r="Q161" s="184"/>
      <c r="R161" s="184"/>
      <c r="S161" s="184"/>
      <c r="T161" s="184"/>
      <c r="U161" s="184"/>
      <c r="V161" s="184"/>
      <c r="W161" s="187"/>
      <c r="X161" s="184"/>
      <c r="Y161" s="184"/>
      <c r="Z161" s="184"/>
      <c r="AA161" s="184"/>
      <c r="AB161" s="184"/>
      <c r="AC161" s="184"/>
      <c r="AD161" s="184"/>
      <c r="AE161" s="190"/>
      <c r="AF161" s="190"/>
      <c r="AG161" s="178"/>
      <c r="AH161" s="178"/>
      <c r="AI161" s="184"/>
      <c r="AJ161" s="184" t="e">
        <f>VLOOKUP($AI161,[2]Listas!$AB$1:$AC$10,2,FALSE)</f>
        <v>#N/A</v>
      </c>
      <c r="AK161" s="184"/>
      <c r="AL161" s="152"/>
      <c r="AM161" s="152"/>
      <c r="AN161" s="152"/>
      <c r="AO161" s="152"/>
      <c r="AP161" s="152"/>
      <c r="AQ161" s="152"/>
      <c r="AR161" s="152"/>
      <c r="AS161" s="152"/>
      <c r="AT161" s="152"/>
      <c r="AU161" s="152"/>
      <c r="AV161" s="152"/>
      <c r="AW161" s="152"/>
      <c r="AX161" s="152"/>
      <c r="AY161" s="152"/>
      <c r="AZ161" s="152"/>
      <c r="BA161" s="152"/>
      <c r="BB161" s="152"/>
      <c r="BC161" s="152"/>
    </row>
    <row r="162" spans="1:55" ht="15.75" customHeight="1">
      <c r="A162" s="152"/>
      <c r="B162" s="184"/>
      <c r="C162" s="186" t="e">
        <f>VLOOKUP($B162,[2]Listas!$A$2:$B$5,2,FALSE)</f>
        <v>#N/A</v>
      </c>
      <c r="D162" s="184"/>
      <c r="E162" s="186" t="e">
        <f>VLOOKUP($D162,[2]Listas!$E$2:$F$11,2,FALSE)</f>
        <v>#N/A</v>
      </c>
      <c r="F162" s="184"/>
      <c r="G162" s="184"/>
      <c r="H162" s="184"/>
      <c r="I162" s="184"/>
      <c r="J162" s="184"/>
      <c r="K162" s="184"/>
      <c r="L162" s="184"/>
      <c r="M162" s="184"/>
      <c r="N162" s="184"/>
      <c r="O162" s="184"/>
      <c r="P162" s="184"/>
      <c r="Q162" s="184"/>
      <c r="R162" s="184"/>
      <c r="S162" s="184"/>
      <c r="T162" s="184"/>
      <c r="U162" s="184"/>
      <c r="V162" s="184"/>
      <c r="W162" s="187"/>
      <c r="X162" s="184"/>
      <c r="Y162" s="184"/>
      <c r="Z162" s="184"/>
      <c r="AA162" s="184"/>
      <c r="AB162" s="184"/>
      <c r="AC162" s="184"/>
      <c r="AD162" s="184"/>
      <c r="AE162" s="190"/>
      <c r="AF162" s="190"/>
      <c r="AG162" s="178"/>
      <c r="AH162" s="178"/>
      <c r="AI162" s="184"/>
      <c r="AJ162" s="184" t="e">
        <f>VLOOKUP($AI162,[2]Listas!$AB$1:$AC$10,2,FALSE)</f>
        <v>#N/A</v>
      </c>
      <c r="AK162" s="184"/>
      <c r="AL162" s="152"/>
      <c r="AM162" s="152"/>
      <c r="AN162" s="152"/>
      <c r="AO162" s="152"/>
      <c r="AP162" s="152"/>
      <c r="AQ162" s="152"/>
      <c r="AR162" s="152"/>
      <c r="AS162" s="152"/>
      <c r="AT162" s="152"/>
      <c r="AU162" s="152"/>
      <c r="AV162" s="152"/>
      <c r="AW162" s="152"/>
      <c r="AX162" s="152"/>
      <c r="AY162" s="152"/>
      <c r="AZ162" s="152"/>
      <c r="BA162" s="152"/>
      <c r="BB162" s="152"/>
      <c r="BC162" s="152"/>
    </row>
    <row r="163" spans="1:55" ht="15.75" customHeight="1">
      <c r="A163" s="152"/>
      <c r="B163" s="184"/>
      <c r="C163" s="186" t="e">
        <f>VLOOKUP($B163,[2]Listas!$A$2:$B$5,2,FALSE)</f>
        <v>#N/A</v>
      </c>
      <c r="D163" s="184"/>
      <c r="E163" s="186" t="e">
        <f>VLOOKUP($D163,[2]Listas!$E$2:$F$11,2,FALSE)</f>
        <v>#N/A</v>
      </c>
      <c r="F163" s="184"/>
      <c r="G163" s="184"/>
      <c r="H163" s="184"/>
      <c r="I163" s="184"/>
      <c r="J163" s="184"/>
      <c r="K163" s="184"/>
      <c r="L163" s="184"/>
      <c r="M163" s="184"/>
      <c r="N163" s="184"/>
      <c r="O163" s="184"/>
      <c r="P163" s="184"/>
      <c r="Q163" s="184"/>
      <c r="R163" s="184"/>
      <c r="S163" s="184"/>
      <c r="T163" s="184"/>
      <c r="U163" s="184"/>
      <c r="V163" s="184"/>
      <c r="W163" s="187"/>
      <c r="X163" s="184"/>
      <c r="Y163" s="184"/>
      <c r="Z163" s="184"/>
      <c r="AA163" s="184"/>
      <c r="AB163" s="184"/>
      <c r="AC163" s="184"/>
      <c r="AD163" s="184"/>
      <c r="AE163" s="190"/>
      <c r="AF163" s="190"/>
      <c r="AG163" s="178"/>
      <c r="AH163" s="178"/>
      <c r="AI163" s="184"/>
      <c r="AJ163" s="184" t="e">
        <f>VLOOKUP($AI163,[2]Listas!$AB$1:$AC$10,2,FALSE)</f>
        <v>#N/A</v>
      </c>
      <c r="AK163" s="184"/>
      <c r="AL163" s="152"/>
      <c r="AM163" s="152"/>
      <c r="AN163" s="152"/>
      <c r="AO163" s="152"/>
      <c r="AP163" s="152"/>
      <c r="AQ163" s="152"/>
      <c r="AR163" s="152"/>
      <c r="AS163" s="152"/>
      <c r="AT163" s="152"/>
      <c r="AU163" s="152"/>
      <c r="AV163" s="152"/>
      <c r="AW163" s="152"/>
      <c r="AX163" s="152"/>
      <c r="AY163" s="152"/>
      <c r="AZ163" s="152"/>
      <c r="BA163" s="152"/>
      <c r="BB163" s="152"/>
      <c r="BC163" s="152"/>
    </row>
    <row r="164" spans="1:55" ht="15.75" customHeight="1">
      <c r="A164" s="152"/>
      <c r="B164" s="184"/>
      <c r="C164" s="186" t="e">
        <f>VLOOKUP($B164,[2]Listas!$A$2:$B$5,2,FALSE)</f>
        <v>#N/A</v>
      </c>
      <c r="D164" s="184"/>
      <c r="E164" s="186" t="e">
        <f>VLOOKUP($D164,[2]Listas!$E$2:$F$11,2,FALSE)</f>
        <v>#N/A</v>
      </c>
      <c r="F164" s="184"/>
      <c r="G164" s="184"/>
      <c r="H164" s="184"/>
      <c r="I164" s="184"/>
      <c r="J164" s="184"/>
      <c r="K164" s="184"/>
      <c r="L164" s="184"/>
      <c r="M164" s="184"/>
      <c r="N164" s="184"/>
      <c r="O164" s="184"/>
      <c r="P164" s="184"/>
      <c r="Q164" s="184"/>
      <c r="R164" s="184"/>
      <c r="S164" s="184"/>
      <c r="T164" s="184"/>
      <c r="U164" s="184"/>
      <c r="V164" s="184"/>
      <c r="W164" s="187"/>
      <c r="X164" s="184"/>
      <c r="Y164" s="184"/>
      <c r="Z164" s="184"/>
      <c r="AA164" s="184"/>
      <c r="AB164" s="184"/>
      <c r="AC164" s="184"/>
      <c r="AD164" s="184"/>
      <c r="AE164" s="190"/>
      <c r="AF164" s="190"/>
      <c r="AG164" s="178"/>
      <c r="AH164" s="178"/>
      <c r="AI164" s="184"/>
      <c r="AJ164" s="184" t="e">
        <f>VLOOKUP($AI164,[2]Listas!$AB$1:$AC$10,2,FALSE)</f>
        <v>#N/A</v>
      </c>
      <c r="AK164" s="184"/>
      <c r="AL164" s="152"/>
      <c r="AM164" s="152"/>
      <c r="AN164" s="152"/>
      <c r="AO164" s="152"/>
      <c r="AP164" s="152"/>
      <c r="AQ164" s="152"/>
      <c r="AR164" s="152"/>
      <c r="AS164" s="152"/>
      <c r="AT164" s="152"/>
      <c r="AU164" s="152"/>
      <c r="AV164" s="152"/>
      <c r="AW164" s="152"/>
      <c r="AX164" s="152"/>
      <c r="AY164" s="152"/>
      <c r="AZ164" s="152"/>
      <c r="BA164" s="152"/>
      <c r="BB164" s="152"/>
      <c r="BC164" s="152"/>
    </row>
    <row r="165" spans="1:55" ht="15.75" customHeight="1">
      <c r="A165" s="152"/>
      <c r="B165" s="184"/>
      <c r="C165" s="186" t="e">
        <f>VLOOKUP($B165,[2]Listas!$A$2:$B$5,2,FALSE)</f>
        <v>#N/A</v>
      </c>
      <c r="D165" s="184"/>
      <c r="E165" s="186" t="e">
        <f>VLOOKUP($D165,[2]Listas!$E$2:$F$11,2,FALSE)</f>
        <v>#N/A</v>
      </c>
      <c r="F165" s="184"/>
      <c r="G165" s="184"/>
      <c r="H165" s="184"/>
      <c r="I165" s="184"/>
      <c r="J165" s="184"/>
      <c r="K165" s="184"/>
      <c r="L165" s="184"/>
      <c r="M165" s="184"/>
      <c r="N165" s="184"/>
      <c r="O165" s="184"/>
      <c r="P165" s="184"/>
      <c r="Q165" s="184"/>
      <c r="R165" s="184"/>
      <c r="S165" s="184"/>
      <c r="T165" s="184"/>
      <c r="U165" s="184"/>
      <c r="V165" s="184"/>
      <c r="W165" s="187"/>
      <c r="X165" s="184"/>
      <c r="Y165" s="184"/>
      <c r="Z165" s="184"/>
      <c r="AA165" s="184"/>
      <c r="AB165" s="184"/>
      <c r="AC165" s="184"/>
      <c r="AD165" s="184"/>
      <c r="AE165" s="190"/>
      <c r="AF165" s="190"/>
      <c r="AG165" s="178"/>
      <c r="AH165" s="178"/>
      <c r="AI165" s="184"/>
      <c r="AJ165" s="184" t="e">
        <f>VLOOKUP($AI165,[2]Listas!$AB$1:$AC$10,2,FALSE)</f>
        <v>#N/A</v>
      </c>
      <c r="AK165" s="184"/>
      <c r="AL165" s="152"/>
      <c r="AM165" s="152"/>
      <c r="AN165" s="152"/>
      <c r="AO165" s="152"/>
      <c r="AP165" s="152"/>
      <c r="AQ165" s="152"/>
      <c r="AR165" s="152"/>
      <c r="AS165" s="152"/>
      <c r="AT165" s="152"/>
      <c r="AU165" s="152"/>
      <c r="AV165" s="152"/>
      <c r="AW165" s="152"/>
      <c r="AX165" s="152"/>
      <c r="AY165" s="152"/>
      <c r="AZ165" s="152"/>
      <c r="BA165" s="152"/>
      <c r="BB165" s="152"/>
      <c r="BC165" s="152"/>
    </row>
    <row r="166" spans="1:55" ht="15.75" customHeight="1">
      <c r="A166" s="152"/>
      <c r="B166" s="184"/>
      <c r="C166" s="186" t="e">
        <f>VLOOKUP($B166,[2]Listas!$A$2:$B$5,2,FALSE)</f>
        <v>#N/A</v>
      </c>
      <c r="D166" s="184"/>
      <c r="E166" s="186" t="e">
        <f>VLOOKUP($D166,[2]Listas!$E$2:$F$11,2,FALSE)</f>
        <v>#N/A</v>
      </c>
      <c r="F166" s="184"/>
      <c r="G166" s="184"/>
      <c r="H166" s="184"/>
      <c r="I166" s="184"/>
      <c r="J166" s="184"/>
      <c r="K166" s="184"/>
      <c r="L166" s="184"/>
      <c r="M166" s="184"/>
      <c r="N166" s="184"/>
      <c r="O166" s="184"/>
      <c r="P166" s="184"/>
      <c r="Q166" s="184"/>
      <c r="R166" s="184"/>
      <c r="S166" s="184"/>
      <c r="T166" s="184"/>
      <c r="U166" s="184"/>
      <c r="V166" s="184"/>
      <c r="W166" s="187"/>
      <c r="X166" s="184"/>
      <c r="Y166" s="184"/>
      <c r="Z166" s="184"/>
      <c r="AA166" s="184"/>
      <c r="AB166" s="184"/>
      <c r="AC166" s="184"/>
      <c r="AD166" s="184"/>
      <c r="AE166" s="190"/>
      <c r="AF166" s="190"/>
      <c r="AG166" s="178"/>
      <c r="AH166" s="178"/>
      <c r="AI166" s="184"/>
      <c r="AJ166" s="184" t="e">
        <f>VLOOKUP($AI166,[2]Listas!$AB$1:$AC$10,2,FALSE)</f>
        <v>#N/A</v>
      </c>
      <c r="AK166" s="184"/>
      <c r="AL166" s="152"/>
      <c r="AM166" s="152"/>
      <c r="AN166" s="152"/>
      <c r="AO166" s="152"/>
      <c r="AP166" s="152"/>
      <c r="AQ166" s="152"/>
      <c r="AR166" s="152"/>
      <c r="AS166" s="152"/>
      <c r="AT166" s="152"/>
      <c r="AU166" s="152"/>
      <c r="AV166" s="152"/>
      <c r="AW166" s="152"/>
      <c r="AX166" s="152"/>
      <c r="AY166" s="152"/>
      <c r="AZ166" s="152"/>
      <c r="BA166" s="152"/>
      <c r="BB166" s="152"/>
      <c r="BC166" s="152"/>
    </row>
    <row r="167" spans="1:55" ht="15.75" customHeight="1">
      <c r="A167" s="152"/>
      <c r="B167" s="184"/>
      <c r="C167" s="186" t="e">
        <f>VLOOKUP($B167,[2]Listas!$A$2:$B$5,2,FALSE)</f>
        <v>#N/A</v>
      </c>
      <c r="D167" s="184"/>
      <c r="E167" s="186" t="e">
        <f>VLOOKUP($D167,[2]Listas!$E$2:$F$11,2,FALSE)</f>
        <v>#N/A</v>
      </c>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90"/>
      <c r="AF167" s="190"/>
      <c r="AG167" s="178"/>
      <c r="AH167" s="178"/>
      <c r="AI167" s="184"/>
      <c r="AJ167" s="184" t="e">
        <f>VLOOKUP($AI167,[2]Listas!$AB$1:$AC$10,2,FALSE)</f>
        <v>#N/A</v>
      </c>
      <c r="AK167" s="184"/>
      <c r="AL167" s="152"/>
      <c r="AM167" s="152"/>
      <c r="AN167" s="152"/>
      <c r="AO167" s="152"/>
      <c r="AP167" s="152"/>
      <c r="AQ167" s="152"/>
      <c r="AR167" s="152"/>
      <c r="AS167" s="152"/>
      <c r="AT167" s="152"/>
      <c r="AU167" s="152"/>
      <c r="AV167" s="152"/>
      <c r="AW167" s="152"/>
      <c r="AX167" s="152"/>
      <c r="AY167" s="152"/>
      <c r="AZ167" s="152"/>
      <c r="BA167" s="152"/>
      <c r="BB167" s="152"/>
      <c r="BC167" s="152"/>
    </row>
    <row r="168" spans="1:55" ht="15.75" customHeight="1">
      <c r="A168" s="152"/>
      <c r="B168" s="184"/>
      <c r="C168" s="186" t="e">
        <f>VLOOKUP($B168,[2]Listas!$A$2:$B$5,2,FALSE)</f>
        <v>#N/A</v>
      </c>
      <c r="D168" s="184"/>
      <c r="E168" s="186" t="e">
        <f>VLOOKUP($D168,[2]Listas!$E$2:$F$11,2,FALSE)</f>
        <v>#N/A</v>
      </c>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90"/>
      <c r="AF168" s="190"/>
      <c r="AG168" s="178"/>
      <c r="AH168" s="178"/>
      <c r="AI168" s="184"/>
      <c r="AJ168" s="184" t="e">
        <f>VLOOKUP($AI168,[2]Listas!$AB$1:$AC$10,2,FALSE)</f>
        <v>#N/A</v>
      </c>
      <c r="AK168" s="184"/>
      <c r="AL168" s="152"/>
      <c r="AM168" s="152"/>
      <c r="AN168" s="152"/>
      <c r="AO168" s="152"/>
      <c r="AP168" s="152"/>
      <c r="AQ168" s="152"/>
      <c r="AR168" s="152"/>
      <c r="AS168" s="152"/>
      <c r="AT168" s="152"/>
      <c r="AU168" s="152"/>
      <c r="AV168" s="152"/>
      <c r="AW168" s="152"/>
      <c r="AX168" s="152"/>
      <c r="AY168" s="152"/>
      <c r="AZ168" s="152"/>
      <c r="BA168" s="152"/>
      <c r="BB168" s="152"/>
      <c r="BC168" s="152"/>
    </row>
    <row r="169" spans="1:55" ht="15.75" customHeight="1">
      <c r="A169" s="152"/>
      <c r="B169" s="184"/>
      <c r="C169" s="186" t="e">
        <f>VLOOKUP($B169,[2]Listas!$A$2:$B$5,2,FALSE)</f>
        <v>#N/A</v>
      </c>
      <c r="D169" s="184"/>
      <c r="E169" s="186" t="e">
        <f>VLOOKUP($D169,[2]Listas!$E$2:$F$11,2,FALSE)</f>
        <v>#N/A</v>
      </c>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90"/>
      <c r="AF169" s="190"/>
      <c r="AG169" s="178"/>
      <c r="AH169" s="178"/>
      <c r="AI169" s="184"/>
      <c r="AJ169" s="184" t="e">
        <f>VLOOKUP($AI169,[2]Listas!$AB$1:$AC$10,2,FALSE)</f>
        <v>#N/A</v>
      </c>
      <c r="AK169" s="184"/>
      <c r="AL169" s="152"/>
      <c r="AM169" s="152"/>
      <c r="AN169" s="152"/>
      <c r="AO169" s="152"/>
      <c r="AP169" s="152"/>
      <c r="AQ169" s="152"/>
      <c r="AR169" s="152"/>
      <c r="AS169" s="152"/>
      <c r="AT169" s="152"/>
      <c r="AU169" s="152"/>
      <c r="AV169" s="152"/>
      <c r="AW169" s="152"/>
      <c r="AX169" s="152"/>
      <c r="AY169" s="152"/>
      <c r="AZ169" s="152"/>
      <c r="BA169" s="152"/>
      <c r="BB169" s="152"/>
      <c r="BC169" s="152"/>
    </row>
    <row r="170" spans="1:55" ht="15.75" customHeight="1">
      <c r="A170" s="152"/>
      <c r="B170" s="184"/>
      <c r="C170" s="186" t="e">
        <f>VLOOKUP($B170,[2]Listas!$A$2:$B$5,2,FALSE)</f>
        <v>#N/A</v>
      </c>
      <c r="D170" s="184"/>
      <c r="E170" s="186" t="e">
        <f>VLOOKUP($D170,[2]Listas!$E$2:$F$11,2,FALSE)</f>
        <v>#N/A</v>
      </c>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90"/>
      <c r="AF170" s="190"/>
      <c r="AG170" s="178"/>
      <c r="AH170" s="178"/>
      <c r="AI170" s="184"/>
      <c r="AJ170" s="184" t="e">
        <f>VLOOKUP($AI170,[2]Listas!$AB$1:$AC$10,2,FALSE)</f>
        <v>#N/A</v>
      </c>
      <c r="AK170" s="184"/>
      <c r="AL170" s="152"/>
      <c r="AM170" s="152"/>
      <c r="AN170" s="152"/>
      <c r="AO170" s="152"/>
      <c r="AP170" s="152"/>
      <c r="AQ170" s="152"/>
      <c r="AR170" s="152"/>
      <c r="AS170" s="152"/>
      <c r="AT170" s="152"/>
      <c r="AU170" s="152"/>
      <c r="AV170" s="152"/>
      <c r="AW170" s="152"/>
      <c r="AX170" s="152"/>
      <c r="AY170" s="152"/>
      <c r="AZ170" s="152"/>
      <c r="BA170" s="152"/>
      <c r="BB170" s="152"/>
      <c r="BC170" s="152"/>
    </row>
    <row r="171" spans="1:55" ht="15.75" customHeight="1">
      <c r="A171" s="152"/>
      <c r="B171" s="184"/>
      <c r="C171" s="186" t="e">
        <f>VLOOKUP($B171,[2]Listas!$A$2:$B$5,2,FALSE)</f>
        <v>#N/A</v>
      </c>
      <c r="D171" s="184"/>
      <c r="E171" s="186" t="e">
        <f>VLOOKUP($D171,[2]Listas!$E$2:$F$11,2,FALSE)</f>
        <v>#N/A</v>
      </c>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90"/>
      <c r="AF171" s="190"/>
      <c r="AG171" s="178"/>
      <c r="AH171" s="178"/>
      <c r="AI171" s="184"/>
      <c r="AJ171" s="184" t="e">
        <f>VLOOKUP($AI171,[2]Listas!$AB$1:$AC$10,2,FALSE)</f>
        <v>#N/A</v>
      </c>
      <c r="AK171" s="184"/>
      <c r="AL171" s="152"/>
      <c r="AM171" s="152"/>
      <c r="AN171" s="152"/>
      <c r="AO171" s="152"/>
      <c r="AP171" s="152"/>
      <c r="AQ171" s="152"/>
      <c r="AR171" s="152"/>
      <c r="AS171" s="152"/>
      <c r="AT171" s="152"/>
      <c r="AU171" s="152"/>
      <c r="AV171" s="152"/>
      <c r="AW171" s="152"/>
      <c r="AX171" s="152"/>
      <c r="AY171" s="152"/>
      <c r="AZ171" s="152"/>
      <c r="BA171" s="152"/>
      <c r="BB171" s="152"/>
      <c r="BC171" s="152"/>
    </row>
    <row r="172" spans="1:55" ht="15.75" customHeight="1">
      <c r="A172" s="152"/>
      <c r="B172" s="184"/>
      <c r="C172" s="186" t="e">
        <f>VLOOKUP($B172,[2]Listas!$A$2:$B$5,2,FALSE)</f>
        <v>#N/A</v>
      </c>
      <c r="D172" s="184"/>
      <c r="E172" s="186" t="e">
        <f>VLOOKUP($D172,[2]Listas!$E$2:$F$11,2,FALSE)</f>
        <v>#N/A</v>
      </c>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90"/>
      <c r="AF172" s="190"/>
      <c r="AG172" s="178"/>
      <c r="AH172" s="178"/>
      <c r="AI172" s="184"/>
      <c r="AJ172" s="184" t="e">
        <f>VLOOKUP($AI172,[2]Listas!$AB$1:$AC$10,2,FALSE)</f>
        <v>#N/A</v>
      </c>
      <c r="AK172" s="184"/>
      <c r="AL172" s="152"/>
      <c r="AM172" s="152"/>
      <c r="AN172" s="152"/>
      <c r="AO172" s="152"/>
      <c r="AP172" s="152"/>
      <c r="AQ172" s="152"/>
      <c r="AR172" s="152"/>
      <c r="AS172" s="152"/>
      <c r="AT172" s="152"/>
      <c r="AU172" s="152"/>
      <c r="AV172" s="152"/>
      <c r="AW172" s="152"/>
      <c r="AX172" s="152"/>
      <c r="AY172" s="152"/>
      <c r="AZ172" s="152"/>
      <c r="BA172" s="152"/>
      <c r="BB172" s="152"/>
      <c r="BC172" s="152"/>
    </row>
    <row r="173" spans="1:55" ht="15.75" customHeight="1">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3"/>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row>
    <row r="174" spans="1:55" ht="15.75" customHeight="1">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3"/>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row>
    <row r="175" spans="1:55" ht="15.75" customHeight="1">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3"/>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row>
    <row r="176" spans="1:55" ht="15.75" customHeight="1">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3"/>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row>
    <row r="177" spans="1:55" ht="15.75" customHeight="1">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3"/>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row>
    <row r="178" spans="1:55" ht="15.75" customHeight="1">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3"/>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row>
    <row r="179" spans="1:55" ht="15.75" customHeight="1">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3"/>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row>
    <row r="180" spans="1:55" ht="15.75" customHeight="1">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3"/>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row>
    <row r="181" spans="1:55" ht="15.75" customHeight="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3"/>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row>
    <row r="182" spans="1:55" ht="15.75" customHeight="1">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3"/>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row>
    <row r="183" spans="1:55" ht="15.75" customHeight="1">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3"/>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row>
    <row r="184" spans="1:55" ht="15.75" customHeight="1">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3"/>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row>
    <row r="185" spans="1:55" ht="15.75" customHeight="1">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3"/>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row>
    <row r="186" spans="1:55" ht="15.7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3"/>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row>
    <row r="187" spans="1:55" ht="15.75"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3"/>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row>
    <row r="188" spans="1:55" ht="15.75" customHeight="1">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3"/>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row>
    <row r="189" spans="1:55" ht="15.75" customHeight="1">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3"/>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row>
    <row r="190" spans="1:55" ht="15.75" customHeight="1">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3"/>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row>
    <row r="191" spans="1:55" ht="15.75" customHeight="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3"/>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row>
    <row r="192" spans="1:55" ht="15.75" customHeight="1">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3"/>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row>
    <row r="193" spans="1:55" ht="15.75" customHeight="1">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3"/>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row>
    <row r="194" spans="1:55" ht="15.75" customHeight="1">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3"/>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row>
    <row r="195" spans="1:55" ht="15.75" customHeight="1">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3"/>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row>
    <row r="196" spans="1:55" ht="15.75" customHeight="1">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3"/>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row>
    <row r="197" spans="1:55" ht="15.75" customHeight="1">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3"/>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row>
    <row r="198" spans="1:55" ht="15.75" customHeight="1">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3"/>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row>
    <row r="199" spans="1:55" ht="15.75" customHeight="1">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3"/>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row>
    <row r="200" spans="1:55" ht="15.75"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3"/>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row>
    <row r="201" spans="1:55" ht="15.75" customHeight="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3"/>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row>
    <row r="202" spans="1:55" ht="15.75"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3"/>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row>
    <row r="203" spans="1:55" ht="15.75" customHeight="1">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3"/>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row>
    <row r="204" spans="1:55" ht="15.75"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3"/>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row>
    <row r="205" spans="1:55" ht="15.75" customHeight="1">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3"/>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row>
    <row r="206" spans="1:55" ht="15.75"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3"/>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row>
    <row r="207" spans="1:55" ht="15.75" customHeight="1">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3"/>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row>
    <row r="208" spans="1:55" ht="15.75"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3"/>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row>
    <row r="209" spans="1:55" ht="15.75" customHeight="1">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3"/>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row>
    <row r="210" spans="1:55" ht="15.75"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3"/>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row>
    <row r="211" spans="1:55" ht="15.75" customHeight="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3"/>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row>
    <row r="212" spans="1:55" ht="15.75"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3"/>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row>
    <row r="213" spans="1:55" ht="15.75" customHeight="1">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3"/>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row>
    <row r="214" spans="1:55" ht="15.75"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3"/>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row>
    <row r="215" spans="1:55" ht="15.75" customHeight="1">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3"/>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row>
    <row r="216" spans="1:55" ht="15.75"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3"/>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row>
    <row r="217" spans="1:55" ht="15.75" customHeight="1">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3"/>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row>
    <row r="218" spans="1:55" ht="15.75"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3"/>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row>
    <row r="219" spans="1:55" ht="15.75" customHeight="1">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3"/>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row>
    <row r="220" spans="1:55" ht="15.75"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3"/>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row>
    <row r="221" spans="1:55" ht="15.75" customHeight="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3"/>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row>
    <row r="222" spans="1:55" ht="15.75"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3"/>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row>
    <row r="223" spans="1:55" ht="15.75" customHeight="1">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3"/>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row>
    <row r="224" spans="1:55" ht="15.75" customHeight="1">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3"/>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row>
    <row r="225" spans="1:55" ht="15.75"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3"/>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row>
    <row r="226" spans="1:55" ht="15.75" customHeight="1">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3"/>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row>
    <row r="227" spans="1:55" ht="15.75"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3"/>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row>
    <row r="228" spans="1:55" ht="15.75" customHeight="1">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3"/>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row>
    <row r="229" spans="1:55" ht="15.75"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3"/>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row>
    <row r="230" spans="1:55" ht="15.75" customHeight="1">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3"/>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row>
    <row r="231" spans="1:55" ht="15.75"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3"/>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row>
    <row r="232" spans="1:55" ht="15.75" customHeight="1">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3"/>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row>
    <row r="233" spans="1:55" ht="15.75"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3"/>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row>
    <row r="234" spans="1:55" ht="15.75" customHeight="1">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3"/>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row>
    <row r="235" spans="1:55" ht="15.75" customHeight="1">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3"/>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row>
    <row r="236" spans="1:55" ht="15.75" customHeight="1">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3"/>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row>
    <row r="237" spans="1:55" ht="15.75" customHeight="1">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3"/>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row>
    <row r="238" spans="1:55" ht="15.75" customHeight="1">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3"/>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row>
    <row r="239" spans="1:55" ht="15.75" customHeight="1">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3"/>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row>
    <row r="240" spans="1:55" ht="15.75" customHeight="1">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3"/>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row>
    <row r="241" spans="1:55" ht="15.75" customHeight="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3"/>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row>
    <row r="242" spans="1:55" ht="15.75" customHeight="1">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3"/>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row>
    <row r="243" spans="1:55" ht="15.75"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3"/>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row>
    <row r="244" spans="1:55" ht="15.75" customHeight="1">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3"/>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row>
    <row r="245" spans="1:55" ht="15.75"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3"/>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row>
    <row r="246" spans="1:55" ht="15.75" customHeight="1">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3"/>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row>
    <row r="247" spans="1:55" ht="15.75"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3"/>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row>
    <row r="248" spans="1:55" ht="15.75" customHeight="1">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3"/>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row>
    <row r="249" spans="1:55" ht="15.75"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3"/>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row>
    <row r="250" spans="1:55" ht="15.75" customHeight="1">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3"/>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row>
    <row r="251" spans="1:55" ht="15.75"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3"/>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row>
    <row r="252" spans="1:55" ht="15.75" customHeight="1">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3"/>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row>
    <row r="253" spans="1:55" ht="15.75"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3"/>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row>
    <row r="254" spans="1:55" ht="15.7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3"/>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row>
    <row r="255" spans="1:55" ht="15.7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3"/>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row>
    <row r="256" spans="1:55" ht="15.7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3"/>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row>
    <row r="257" spans="1:55" ht="15.7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3"/>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row>
    <row r="258" spans="1:55" ht="15.7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3"/>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row>
    <row r="259" spans="1:55" ht="15.7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3"/>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row>
    <row r="260" spans="1:55" ht="15.7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3"/>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row>
    <row r="261" spans="1:55" ht="15.7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3"/>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row>
    <row r="262" spans="1:55" ht="15.7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3"/>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row>
    <row r="263" spans="1:55" ht="15.7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3"/>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row>
    <row r="264" spans="1:55" ht="15.7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3"/>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row>
    <row r="265" spans="1:55" ht="15.7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3"/>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row>
    <row r="266" spans="1:55" ht="15.7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3"/>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row>
    <row r="267" spans="1:55" ht="15.7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3"/>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row>
    <row r="268" spans="1:55" ht="15.7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3"/>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row>
    <row r="269" spans="1:55" ht="15.7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3"/>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row>
    <row r="270" spans="1:55" ht="15.7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3"/>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row>
    <row r="271" spans="1:55" ht="15.7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3"/>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row>
    <row r="272" spans="1:55" ht="15.7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3"/>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row>
    <row r="273" spans="1:55" ht="15.7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3"/>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row>
    <row r="274" spans="1:55" ht="15.7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3"/>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row>
    <row r="275" spans="1:55" ht="15.7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3"/>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row>
    <row r="276" spans="1:55" ht="15.7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3"/>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row>
    <row r="277" spans="1:55" ht="15.7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3"/>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row>
    <row r="278" spans="1:55" ht="15.7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3"/>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row>
    <row r="279" spans="1:55" ht="15.7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3"/>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row>
    <row r="280" spans="1:55" ht="15.7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3"/>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row>
    <row r="281" spans="1:55" ht="15.7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3"/>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row>
    <row r="282" spans="1:55" ht="15.7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3"/>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row>
    <row r="283" spans="1:55" ht="15.7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3"/>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row>
    <row r="284" spans="1:55" ht="15.7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3"/>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row>
    <row r="285" spans="1:55" ht="15.7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3"/>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row>
    <row r="286" spans="1:55" ht="15.7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3"/>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row>
    <row r="287" spans="1:55" ht="15.7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3"/>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row>
    <row r="288" spans="1:55" ht="15.7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3"/>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row>
    <row r="289" spans="1:55" ht="15.7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3"/>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row>
    <row r="290" spans="1:55" ht="15.7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3"/>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row>
    <row r="291" spans="1:55" ht="15.7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3"/>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row>
    <row r="292" spans="1:55" ht="15.7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3"/>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row>
    <row r="293" spans="1:55" ht="15.7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3"/>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row>
    <row r="294" spans="1:55" ht="15.7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3"/>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row>
    <row r="295" spans="1:55" ht="15.7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3"/>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row>
    <row r="296" spans="1:55" ht="15.7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3"/>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row>
    <row r="297" spans="1:55" ht="15.7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3"/>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row>
    <row r="298" spans="1:55" ht="15.7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3"/>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row>
    <row r="299" spans="1:55" ht="15.7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3"/>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row>
    <row r="300" spans="1:55" ht="15.7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3"/>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row>
    <row r="301" spans="1:55" ht="15.7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3"/>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row>
    <row r="302" spans="1:55" ht="15.7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3"/>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row>
    <row r="303" spans="1:55" ht="15.7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3"/>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row>
    <row r="304" spans="1:55" ht="15.7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3"/>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row>
    <row r="305" spans="1:55" ht="15.7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3"/>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row>
    <row r="306" spans="1:55" ht="15.7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3"/>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row>
    <row r="307" spans="1:55" ht="15.7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3"/>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row>
    <row r="308" spans="1:55" ht="15.7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3"/>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row>
    <row r="309" spans="1:55" ht="15.7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3"/>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row>
    <row r="310" spans="1:55" ht="15.7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3"/>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row>
    <row r="311" spans="1:55" ht="15.7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3"/>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row>
    <row r="312" spans="1:55" ht="15.7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3"/>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row>
    <row r="313" spans="1:55" ht="15.7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3"/>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row>
    <row r="314" spans="1:55" ht="15.7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3"/>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row>
    <row r="315" spans="1:55" ht="15.7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3"/>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row>
    <row r="316" spans="1:55" ht="15.7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3"/>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row>
    <row r="317" spans="1:55" ht="15.7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3"/>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row>
    <row r="318" spans="1:55" ht="15.7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3"/>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row>
    <row r="319" spans="1:55" ht="15.7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3"/>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row>
    <row r="320" spans="1:55" ht="15.7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3"/>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row>
    <row r="321" spans="1:55" ht="15.7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3"/>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row>
    <row r="322" spans="1:55" ht="15.7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3"/>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row>
    <row r="323" spans="1:55" ht="15.7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3"/>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row>
    <row r="324" spans="1:55" ht="15.7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3"/>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row>
    <row r="325" spans="1:55" ht="15.7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3"/>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row>
    <row r="326" spans="1:55" ht="15.7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3"/>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row>
    <row r="327" spans="1:55" ht="15.7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3"/>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row>
    <row r="328" spans="1:55" ht="15.7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3"/>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row>
    <row r="329" spans="1:55" ht="15.7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3"/>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row>
    <row r="330" spans="1:55" ht="15.7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3"/>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row>
    <row r="331" spans="1:55" ht="15.7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3"/>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row>
    <row r="332" spans="1:55" ht="15.7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3"/>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row>
    <row r="333" spans="1:55" ht="15.7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3"/>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row>
    <row r="334" spans="1:55" ht="15.7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3"/>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row>
    <row r="335" spans="1:55" ht="15.7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3"/>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row>
    <row r="336" spans="1:55" ht="15.7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3"/>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row>
    <row r="337" spans="1:55" ht="15.7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3"/>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row>
    <row r="338" spans="1:55" ht="15.7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3"/>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row>
    <row r="339" spans="1:55" ht="15.7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3"/>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row>
    <row r="340" spans="1:55" ht="15.7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3"/>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row>
    <row r="341" spans="1:55" ht="15.7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3"/>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row>
    <row r="342" spans="1:55" ht="15.7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3"/>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row>
    <row r="343" spans="1:55" ht="15.7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3"/>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row>
    <row r="344" spans="1:55" ht="15.7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3"/>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row>
    <row r="345" spans="1:55" ht="15.7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3"/>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row>
    <row r="346" spans="1:55" ht="15.7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3"/>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row>
    <row r="347" spans="1:55" ht="15.7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3"/>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row>
    <row r="348" spans="1:55" ht="15.7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3"/>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row>
    <row r="349" spans="1:55" ht="15.7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3"/>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row>
    <row r="350" spans="1:55" ht="15.7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3"/>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row>
    <row r="351" spans="1:55" ht="15.7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3"/>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row>
    <row r="352" spans="1:55" ht="15.7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3"/>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row>
    <row r="353" spans="1:55" ht="15.7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3"/>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row>
    <row r="354" spans="1:55" ht="15.7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3"/>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row>
    <row r="355" spans="1:55" ht="15.7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3"/>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row>
    <row r="356" spans="1:55" ht="15.7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3"/>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row>
    <row r="357" spans="1:55" ht="15.7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3"/>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row>
    <row r="358" spans="1:55" ht="15.7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3"/>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row>
    <row r="359" spans="1:55" ht="15.7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3"/>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row>
    <row r="360" spans="1:55" ht="15.7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3"/>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row>
    <row r="361" spans="1:55" ht="15.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3"/>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row>
    <row r="362" spans="1:55" ht="15.7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3"/>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row>
    <row r="363" spans="1:55" ht="15.7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3"/>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row>
    <row r="364" spans="1:55" ht="15.7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3"/>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row>
    <row r="365" spans="1:55" ht="15.7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3"/>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row>
    <row r="366" spans="1:55" ht="15.7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3"/>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row>
    <row r="367" spans="1:55" ht="15.7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3"/>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row>
    <row r="368" spans="1:55" ht="15.7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3"/>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row>
    <row r="369" spans="1:55" ht="15.7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3"/>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row>
    <row r="370" spans="1:55" ht="15.7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3"/>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row>
    <row r="371" spans="1:55" ht="15.7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3"/>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row>
    <row r="372" spans="1:55" ht="15.7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3"/>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row>
    <row r="373" spans="1:55" ht="15.7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3"/>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row>
    <row r="374" spans="1:55" ht="15.7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3"/>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row>
    <row r="375" spans="1:55" ht="15.7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3"/>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row>
    <row r="376" spans="1:55" ht="15.7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3"/>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row>
    <row r="377" spans="1:55" ht="15.7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3"/>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row>
    <row r="378" spans="1:55" ht="15.7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3"/>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row>
    <row r="379" spans="1:55" ht="15.7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3"/>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row>
    <row r="380" spans="1:55" ht="15.7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3"/>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row>
    <row r="381" spans="1:55" ht="15.7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3"/>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row>
    <row r="382" spans="1:55" ht="15.7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3"/>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row>
    <row r="383" spans="1:55" ht="15.7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3"/>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row>
    <row r="384" spans="1:55" ht="15.7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3"/>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row>
    <row r="385" spans="1:55" ht="15.7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3"/>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row>
    <row r="386" spans="1:55" ht="15.7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3"/>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row>
    <row r="387" spans="1:55" ht="15.7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3"/>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row>
    <row r="388" spans="1:55" ht="15.7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3"/>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row>
    <row r="389" spans="1:55" ht="15.7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3"/>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row>
    <row r="390" spans="1:55" ht="15.7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3"/>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row>
    <row r="391" spans="1:55" ht="15.7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3"/>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row>
    <row r="392" spans="1:55" ht="15.7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3"/>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row>
    <row r="393" spans="1:55" ht="15.7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3"/>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row>
    <row r="394" spans="1:55" ht="15.7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3"/>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row>
    <row r="395" spans="1:55" ht="15.7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3"/>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row>
    <row r="396" spans="1:55" ht="15.7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3"/>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row>
    <row r="397" spans="1:55" ht="15.7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3"/>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row>
    <row r="398" spans="1:55" ht="15.7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3"/>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row>
    <row r="399" spans="1:55" ht="15.7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3"/>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row>
    <row r="400" spans="1:55" ht="15.7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3"/>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row>
    <row r="401" spans="1:55" ht="15.7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3"/>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row>
    <row r="402" spans="1:55" ht="15.7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3"/>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row>
    <row r="403" spans="1:55" ht="15.7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3"/>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row>
    <row r="404" spans="1:55" ht="15.7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3"/>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row>
    <row r="405" spans="1:55" ht="15.7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3"/>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row>
    <row r="406" spans="1:55" ht="15.7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3"/>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row>
    <row r="407" spans="1:55" ht="15.7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3"/>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row>
    <row r="408" spans="1:55" ht="15.7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3"/>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row>
    <row r="409" spans="1:55" ht="15.7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3"/>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row>
    <row r="410" spans="1:55" ht="15.7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3"/>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row>
    <row r="411" spans="1:55" ht="15.7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3"/>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row>
    <row r="412" spans="1:55" ht="15.7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3"/>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row>
    <row r="413" spans="1:55" ht="15.7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3"/>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row>
    <row r="414" spans="1:55" ht="15.7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3"/>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row>
    <row r="415" spans="1:55" ht="15.7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3"/>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row>
    <row r="416" spans="1:55" ht="15.7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3"/>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row>
    <row r="417" spans="1:55" ht="15.7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3"/>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row>
    <row r="418" spans="1:55" ht="15.7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3"/>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row>
    <row r="419" spans="1:55" ht="15.7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3"/>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row>
    <row r="420" spans="1:55" ht="15.7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3"/>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row>
    <row r="421" spans="1:55" ht="15.7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3"/>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row>
    <row r="422" spans="1:55" ht="15.7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3"/>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row>
    <row r="423" spans="1:55" ht="15.7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3"/>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row>
    <row r="424" spans="1:55" ht="15.7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3"/>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row>
    <row r="425" spans="1:55" ht="15.7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3"/>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row>
    <row r="426" spans="1:55" ht="15.7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3"/>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row>
    <row r="427" spans="1:55" ht="15.7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3"/>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row>
    <row r="428" spans="1:55" ht="15.7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3"/>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row>
    <row r="429" spans="1:55" ht="15.7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3"/>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row>
    <row r="430" spans="1:55" ht="15.7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3"/>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row>
    <row r="431" spans="1:55" ht="15.7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3"/>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row>
    <row r="432" spans="1:55" ht="15.7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3"/>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row>
    <row r="433" spans="1:55" ht="15.7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3"/>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row>
    <row r="434" spans="1:55" ht="15.7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3"/>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row>
    <row r="435" spans="1:55" ht="15.7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3"/>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row>
    <row r="436" spans="1:55" ht="15.7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3"/>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row>
    <row r="437" spans="1:55" ht="15.7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3"/>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row>
    <row r="438" spans="1:55" ht="15.7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3"/>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row>
    <row r="439" spans="1:55" ht="15.7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3"/>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row>
    <row r="440" spans="1:55" ht="15.7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3"/>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row>
    <row r="441" spans="1:55" ht="15.7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3"/>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row>
    <row r="442" spans="1:55" ht="15.7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3"/>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row>
    <row r="443" spans="1:55" ht="15.7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3"/>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row>
    <row r="444" spans="1:55" ht="15.7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3"/>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row>
    <row r="445" spans="1:55" ht="15.7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3"/>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row>
    <row r="446" spans="1:55" ht="15.7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3"/>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row>
    <row r="447" spans="1:55" ht="15.7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3"/>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row>
    <row r="448" spans="1:55" ht="15.7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3"/>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row>
    <row r="449" spans="1:55" ht="15.7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3"/>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row>
    <row r="450" spans="1:55" ht="15.7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3"/>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row>
    <row r="451" spans="1:55" ht="15.7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3"/>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row>
    <row r="452" spans="1:55" ht="15.7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3"/>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row>
    <row r="453" spans="1:55" ht="15.7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3"/>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row>
    <row r="454" spans="1:55" ht="15.7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3"/>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row>
    <row r="455" spans="1:55" ht="15.7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3"/>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row>
    <row r="456" spans="1:55" ht="15.7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3"/>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row>
    <row r="457" spans="1:55" ht="15.7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3"/>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row>
    <row r="458" spans="1:55" ht="15.7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3"/>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row>
    <row r="459" spans="1:55" ht="15.7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3"/>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row>
    <row r="460" spans="1:55" ht="15.7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3"/>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row>
    <row r="461" spans="1:55" ht="15.7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3"/>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row>
    <row r="462" spans="1:55" ht="15.7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3"/>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row>
    <row r="463" spans="1:55" ht="15.7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3"/>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row>
    <row r="464" spans="1:55" ht="15.7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3"/>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row>
    <row r="465" spans="1:55" ht="15.7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3"/>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row>
    <row r="466" spans="1:55" ht="15.7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3"/>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row>
    <row r="467" spans="1:55" ht="15.7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3"/>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row>
    <row r="468" spans="1:55" ht="15.7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3"/>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row>
    <row r="469" spans="1:55" ht="15.7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3"/>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row>
    <row r="470" spans="1:55" ht="15.7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3"/>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row>
    <row r="471" spans="1:55" ht="15.7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3"/>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row>
    <row r="472" spans="1:55" ht="15.7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3"/>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row>
    <row r="473" spans="1:55" ht="15.7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3"/>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row>
    <row r="474" spans="1:55" ht="15.7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3"/>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row>
    <row r="475" spans="1:55" ht="15.7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3"/>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row>
    <row r="476" spans="1:55" ht="15.7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3"/>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row>
    <row r="477" spans="1:55" ht="15.7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3"/>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row>
    <row r="478" spans="1:55" ht="15.7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3"/>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row>
    <row r="479" spans="1:55" ht="15.7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3"/>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row>
    <row r="480" spans="1:55" ht="15.7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3"/>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row>
    <row r="481" spans="1:55" ht="15.7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3"/>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row>
    <row r="482" spans="1:55" ht="15.7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3"/>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row>
    <row r="483" spans="1:55" ht="15.7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3"/>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row>
    <row r="484" spans="1:55" ht="15.7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3"/>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row>
    <row r="485" spans="1:55" ht="15.7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3"/>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row>
    <row r="486" spans="1:55" ht="15.7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3"/>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row>
    <row r="487" spans="1:55" ht="15.7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3"/>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row>
    <row r="488" spans="1:55" ht="15.7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3"/>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row>
    <row r="489" spans="1:55" ht="15.7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3"/>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row>
    <row r="490" spans="1:55" ht="15.7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3"/>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row>
    <row r="491" spans="1:55" ht="15.7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3"/>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row>
    <row r="492" spans="1:55" ht="15.7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3"/>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row>
    <row r="493" spans="1:55" ht="15.7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3"/>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row>
    <row r="494" spans="1:55" ht="15.7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3"/>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row>
    <row r="495" spans="1:55" ht="15.7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3"/>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row>
    <row r="496" spans="1:55" ht="15.7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3"/>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row>
    <row r="497" spans="1:55" ht="15.7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3"/>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row>
    <row r="498" spans="1:55" ht="15.7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3"/>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row>
    <row r="499" spans="1:55" ht="15.7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3"/>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row>
    <row r="500" spans="1:55" ht="15.7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3"/>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row>
    <row r="501" spans="1:55" ht="15.7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3"/>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row>
    <row r="502" spans="1:55" ht="15.7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3"/>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row>
    <row r="503" spans="1:55" ht="15.7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3"/>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row>
    <row r="504" spans="1:55" ht="15.7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3"/>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row>
    <row r="505" spans="1:55" ht="15.7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3"/>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row>
    <row r="506" spans="1:55" ht="15.7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3"/>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row>
    <row r="507" spans="1:55" ht="15.7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3"/>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row>
    <row r="508" spans="1:55" ht="15.7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3"/>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row>
    <row r="509" spans="1:55" ht="15.7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3"/>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row>
    <row r="510" spans="1:55" ht="15.7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3"/>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row>
    <row r="511" spans="1:55" ht="15.7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3"/>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row>
    <row r="512" spans="1:55" ht="15.7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3"/>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row>
    <row r="513" spans="1:55" ht="15.7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3"/>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row>
    <row r="514" spans="1:55" ht="15.7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3"/>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row>
    <row r="515" spans="1:55" ht="15.7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3"/>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row>
    <row r="516" spans="1:55" ht="15.7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3"/>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row>
    <row r="517" spans="1:55" ht="15.7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3"/>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row>
    <row r="518" spans="1:55" ht="15.7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3"/>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row>
    <row r="519" spans="1:55" ht="15.7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3"/>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row>
    <row r="520" spans="1:55" ht="15.7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3"/>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row>
    <row r="521" spans="1:55" ht="15.7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3"/>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row>
    <row r="522" spans="1:55" ht="15.7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3"/>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row>
    <row r="523" spans="1:55" ht="15.7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3"/>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row>
    <row r="524" spans="1:55" ht="15.7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3"/>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row>
    <row r="525" spans="1:55" ht="15.7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3"/>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row>
    <row r="526" spans="1:55" ht="15.7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3"/>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row>
    <row r="527" spans="1:55" ht="15.7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3"/>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row>
    <row r="528" spans="1:55" ht="15.7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3"/>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row>
    <row r="529" spans="1:55" ht="15.7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3"/>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row>
    <row r="530" spans="1:55" ht="15.7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3"/>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row>
    <row r="531" spans="1:55" ht="15.7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3"/>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row>
    <row r="532" spans="1:55" ht="15.7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3"/>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row>
    <row r="533" spans="1:55" ht="15.7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3"/>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row>
    <row r="534" spans="1:55" ht="15.7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3"/>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row>
    <row r="535" spans="1:55" ht="15.7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3"/>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row>
    <row r="536" spans="1:55" ht="15.7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3"/>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row>
    <row r="537" spans="1:55" ht="15.7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3"/>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row>
    <row r="538" spans="1:55" ht="15.7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3"/>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row>
    <row r="539" spans="1:55" ht="15.7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3"/>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row>
    <row r="540" spans="1:55" ht="15.7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3"/>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row>
    <row r="541" spans="1:55" ht="15.7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3"/>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row>
    <row r="542" spans="1:55" ht="15.7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3"/>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row>
    <row r="543" spans="1:55" ht="15.7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3"/>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row>
    <row r="544" spans="1:55" ht="15.7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3"/>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row>
    <row r="545" spans="1:55" ht="15.7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3"/>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row>
    <row r="546" spans="1:55" ht="15.7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3"/>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row>
    <row r="547" spans="1:55" ht="15.7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3"/>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row>
    <row r="548" spans="1:55" ht="15.7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3"/>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row>
    <row r="549" spans="1:55" ht="15.7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3"/>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row>
    <row r="550" spans="1:55" ht="15.7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3"/>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row>
    <row r="551" spans="1:55" ht="15.7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3"/>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row>
    <row r="552" spans="1:55" ht="15.7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3"/>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row>
    <row r="553" spans="1:55" ht="15.7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3"/>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row>
    <row r="554" spans="1:55" ht="15.7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3"/>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row>
    <row r="555" spans="1:55" ht="15.7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3"/>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row>
    <row r="556" spans="1:55" ht="15.7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3"/>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row>
    <row r="557" spans="1:55" ht="15.7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3"/>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row>
    <row r="558" spans="1:55" ht="15.7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3"/>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row>
    <row r="559" spans="1:55" ht="15.7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3"/>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row>
    <row r="560" spans="1:55" ht="15.7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3"/>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row>
    <row r="561" spans="1:55" ht="15.7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3"/>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row>
    <row r="562" spans="1:55" ht="15.7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3"/>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row>
    <row r="563" spans="1:55" ht="15.7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3"/>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row>
    <row r="564" spans="1:55" ht="15.7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3"/>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row>
    <row r="565" spans="1:55" ht="15.7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3"/>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row>
    <row r="566" spans="1:55" ht="15.7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3"/>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row>
    <row r="567" spans="1:55" ht="15.7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3"/>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row>
    <row r="568" spans="1:55" ht="15.7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3"/>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row>
    <row r="569" spans="1:55" ht="15.7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3"/>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row>
    <row r="570" spans="1:55" ht="15.7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3"/>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row>
    <row r="571" spans="1:55" ht="15.7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3"/>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row>
    <row r="572" spans="1:55" ht="15.7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3"/>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row>
    <row r="573" spans="1:55" ht="15.7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3"/>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row>
    <row r="574" spans="1:55" ht="15.7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3"/>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row>
    <row r="575" spans="1:55" ht="15.7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3"/>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row>
    <row r="576" spans="1:55" ht="15.7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3"/>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row>
    <row r="577" spans="1:55" ht="15.7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3"/>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row>
    <row r="578" spans="1:55" ht="15.7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3"/>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row>
    <row r="579" spans="1:55" ht="15.7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3"/>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row>
    <row r="580" spans="1:55" ht="15.7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3"/>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row>
    <row r="581" spans="1:55" ht="15.7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3"/>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row>
    <row r="582" spans="1:55" ht="15.7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3"/>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row>
    <row r="583" spans="1:55" ht="15.7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3"/>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row>
    <row r="584" spans="1:55" ht="15.7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3"/>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row>
    <row r="585" spans="1:55" ht="15.7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3"/>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row>
    <row r="586" spans="1:55" ht="15.7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3"/>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row>
    <row r="587" spans="1:55" ht="15.7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3"/>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row>
    <row r="588" spans="1:55" ht="15.7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3"/>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row>
    <row r="589" spans="1:55" ht="15.7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3"/>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row>
    <row r="590" spans="1:55" ht="15.7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3"/>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row>
    <row r="591" spans="1:55" ht="15.7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3"/>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row>
    <row r="592" spans="1:55" ht="15.7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3"/>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row>
    <row r="593" spans="1:55" ht="15.7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3"/>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row>
    <row r="594" spans="1:55" ht="15.7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3"/>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row>
    <row r="595" spans="1:55" ht="15.7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3"/>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row>
    <row r="596" spans="1:55" ht="15.7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3"/>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row>
    <row r="597" spans="1:55" ht="15.7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3"/>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row>
    <row r="598" spans="1:55" ht="15.7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3"/>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row>
    <row r="599" spans="1:55" ht="15.7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3"/>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row>
    <row r="600" spans="1:55" ht="15.7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3"/>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row>
    <row r="601" spans="1:55" ht="15.7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3"/>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row>
    <row r="602" spans="1:55" ht="15.7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3"/>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row>
    <row r="603" spans="1:55" ht="15.7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3"/>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row>
    <row r="604" spans="1:55" ht="15.7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3"/>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row>
    <row r="605" spans="1:55" ht="15.7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3"/>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row>
    <row r="606" spans="1:55" ht="15.7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3"/>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row>
    <row r="607" spans="1:55" ht="15.7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3"/>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row>
    <row r="608" spans="1:55" ht="15.7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3"/>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row>
    <row r="609" spans="1:55" ht="15.7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3"/>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row>
    <row r="610" spans="1:55" ht="15.7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3"/>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row>
    <row r="611" spans="1:55" ht="15.7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3"/>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row>
    <row r="612" spans="1:55" ht="15.7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3"/>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row>
    <row r="613" spans="1:55" ht="15.7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3"/>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row>
    <row r="614" spans="1:55" ht="15.7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3"/>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row>
    <row r="615" spans="1:55" ht="15.7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3"/>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row>
    <row r="616" spans="1:55" ht="15.7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3"/>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row>
    <row r="617" spans="1:55" ht="15.7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3"/>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row>
    <row r="618" spans="1:55" ht="15.7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3"/>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row>
    <row r="619" spans="1:55" ht="15.7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3"/>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row>
    <row r="620" spans="1:55" ht="15.7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3"/>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row>
    <row r="621" spans="1:55" ht="15.7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3"/>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row>
    <row r="622" spans="1:55" ht="15.7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3"/>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row>
    <row r="623" spans="1:55" ht="15.7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3"/>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row>
    <row r="624" spans="1:55" ht="15.7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3"/>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row>
    <row r="625" spans="1:55" ht="15.7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3"/>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row>
    <row r="626" spans="1:55" ht="15.7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3"/>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row>
    <row r="627" spans="1:55" ht="15.7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3"/>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row>
    <row r="628" spans="1:55" ht="15.7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3"/>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row>
    <row r="629" spans="1:55" ht="15.7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3"/>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row>
    <row r="630" spans="1:55" ht="15.7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3"/>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row>
    <row r="631" spans="1:55" ht="15.7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3"/>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row>
    <row r="632" spans="1:55" ht="15.7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3"/>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row>
    <row r="633" spans="1:55" ht="15.7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3"/>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row>
    <row r="634" spans="1:55" ht="15.7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3"/>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row>
    <row r="635" spans="1:55" ht="15.7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3"/>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row>
    <row r="636" spans="1:55" ht="15.7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3"/>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row>
    <row r="637" spans="1:55" ht="15.7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3"/>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row>
    <row r="638" spans="1:55" ht="15.7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3"/>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row>
    <row r="639" spans="1:55" ht="15.7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3"/>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row>
    <row r="640" spans="1:55" ht="15.7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3"/>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row>
    <row r="641" spans="1:55" ht="15.7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3"/>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row>
    <row r="642" spans="1:55" ht="15.7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3"/>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row>
    <row r="643" spans="1:55" ht="15.7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3"/>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row>
    <row r="644" spans="1:55" ht="15.7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3"/>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row>
    <row r="645" spans="1:55" ht="15.7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3"/>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row>
    <row r="646" spans="1:55" ht="15.7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3"/>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row>
    <row r="647" spans="1:55" ht="15.7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3"/>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row>
    <row r="648" spans="1:55" ht="15.7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3"/>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row>
    <row r="649" spans="1:55" ht="15.7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3"/>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row>
    <row r="650" spans="1:55" ht="15.7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3"/>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row>
    <row r="651" spans="1:55" ht="15.7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3"/>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row>
    <row r="652" spans="1:55" ht="15.7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3"/>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row>
    <row r="653" spans="1:55" ht="15.7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3"/>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row>
    <row r="654" spans="1:55" ht="15.7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3"/>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row>
    <row r="655" spans="1:55" ht="15.7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3"/>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row>
    <row r="656" spans="1:55" ht="15.7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3"/>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row>
    <row r="657" spans="1:55" ht="15.7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3"/>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row>
    <row r="658" spans="1:55" ht="15.7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3"/>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row>
    <row r="659" spans="1:55" ht="15.7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3"/>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row>
    <row r="660" spans="1:55" ht="15.7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3"/>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row>
    <row r="661" spans="1:55" ht="15.7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3"/>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row>
    <row r="662" spans="1:55" ht="15.7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3"/>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row>
    <row r="663" spans="1:55" ht="15.7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3"/>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row>
    <row r="664" spans="1:55" ht="15.7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3"/>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row>
    <row r="665" spans="1:55" ht="15.7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3"/>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row>
    <row r="666" spans="1:55" ht="15.7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3"/>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row>
    <row r="667" spans="1:55" ht="15.7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3"/>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row>
    <row r="668" spans="1:55" ht="15.7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3"/>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row>
    <row r="669" spans="1:55" ht="15.7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3"/>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row>
    <row r="670" spans="1:55" ht="15.7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3"/>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row>
    <row r="671" spans="1:55" ht="15.7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3"/>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row>
    <row r="672" spans="1:55" ht="15.7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3"/>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row>
    <row r="673" spans="1:55" ht="15.7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3"/>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row>
    <row r="674" spans="1:55" ht="15.7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3"/>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row>
    <row r="675" spans="1:55" ht="15.7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3"/>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row>
    <row r="676" spans="1:55" ht="15.7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3"/>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row>
    <row r="677" spans="1:55" ht="15.7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3"/>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row>
    <row r="678" spans="1:55" ht="15.7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3"/>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row>
    <row r="679" spans="1:55" ht="15.7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3"/>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row>
    <row r="680" spans="1:55" ht="15.7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3"/>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row>
    <row r="681" spans="1:55" ht="15.7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3"/>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row>
    <row r="682" spans="1:55" ht="15.7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3"/>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row>
    <row r="683" spans="1:55" ht="15.7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3"/>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row>
    <row r="684" spans="1:55" ht="15.7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3"/>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row>
    <row r="685" spans="1:55" ht="15.7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3"/>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row>
    <row r="686" spans="1:55" ht="15.7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3"/>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row>
    <row r="687" spans="1:55" ht="15.7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3"/>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row>
    <row r="688" spans="1:55" ht="15.7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3"/>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row>
    <row r="689" spans="1:55" ht="15.7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3"/>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row>
    <row r="690" spans="1:55" ht="15.7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3"/>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row>
    <row r="691" spans="1:55" ht="15.7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3"/>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row>
    <row r="692" spans="1:55" ht="15.7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3"/>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row>
    <row r="693" spans="1:55" ht="15.7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3"/>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row>
    <row r="694" spans="1:55" ht="15.7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3"/>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row>
    <row r="695" spans="1:55" ht="15.7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3"/>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row>
    <row r="696" spans="1:55" ht="15.7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3"/>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row>
    <row r="697" spans="1:55" ht="15.7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3"/>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row>
    <row r="698" spans="1:55" ht="15.7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3"/>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row>
    <row r="699" spans="1:55" ht="15.7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3"/>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row>
    <row r="700" spans="1:55" ht="15.7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3"/>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row>
    <row r="701" spans="1:55" ht="15.7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3"/>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row>
    <row r="702" spans="1:55" ht="15.7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3"/>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row>
    <row r="703" spans="1:55" ht="15.7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3"/>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row>
    <row r="704" spans="1:55" ht="15.7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3"/>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row>
    <row r="705" spans="1:55" ht="15.7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3"/>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row>
    <row r="706" spans="1:55" ht="15.7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3"/>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row>
    <row r="707" spans="1:55" ht="15.7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3"/>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row>
    <row r="708" spans="1:55" ht="15.7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3"/>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row>
    <row r="709" spans="1:55" ht="15.7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3"/>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row>
    <row r="710" spans="1:55" ht="15.7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3"/>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row>
    <row r="711" spans="1:55" ht="15.7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3"/>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row>
    <row r="712" spans="1:55" ht="15.7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3"/>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row>
    <row r="713" spans="1:55" ht="15.7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3"/>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row>
    <row r="714" spans="1:55" ht="15.7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3"/>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row>
    <row r="715" spans="1:55" ht="15.7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3"/>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row>
    <row r="716" spans="1:55" ht="15.7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3"/>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row>
    <row r="717" spans="1:55" ht="15.7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3"/>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row>
    <row r="718" spans="1:55" ht="15.7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3"/>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row>
    <row r="719" spans="1:55" ht="15.7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3"/>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row>
    <row r="720" spans="1:55" ht="15.7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3"/>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row>
    <row r="721" spans="1:55" ht="15.7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3"/>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row>
    <row r="722" spans="1:55" ht="15.7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3"/>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row>
    <row r="723" spans="1:55" ht="15.7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3"/>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row>
    <row r="724" spans="1:55" ht="15.7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3"/>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row>
    <row r="725" spans="1:55" ht="15.7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3"/>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row>
    <row r="726" spans="1:55" ht="15.7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3"/>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row>
    <row r="727" spans="1:55" ht="15.7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3"/>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row>
    <row r="728" spans="1:55" ht="15.7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3"/>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row>
    <row r="729" spans="1:55" ht="15.7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3"/>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row>
    <row r="730" spans="1:55" ht="15.7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3"/>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row>
    <row r="731" spans="1:55" ht="15.7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3"/>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row>
    <row r="732" spans="1:55" ht="15.7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3"/>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row>
    <row r="733" spans="1:55" ht="15.7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3"/>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row>
    <row r="734" spans="1:55" ht="15.7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3"/>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row>
    <row r="735" spans="1:55" ht="15.7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3"/>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row>
    <row r="736" spans="1:55" ht="15.7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3"/>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row>
    <row r="737" spans="1:55" ht="15.7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3"/>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row>
    <row r="738" spans="1:55" ht="15.7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3"/>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row>
    <row r="739" spans="1:55" ht="15.7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3"/>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row>
    <row r="740" spans="1:55" ht="15.7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3"/>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row>
    <row r="741" spans="1:55" ht="15.7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3"/>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row>
    <row r="742" spans="1:55" ht="15.7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3"/>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row>
    <row r="743" spans="1:55" ht="15.7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3"/>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row>
    <row r="744" spans="1:55" ht="15.7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3"/>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row>
    <row r="745" spans="1:55" ht="15.7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3"/>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row>
    <row r="746" spans="1:55" ht="15.7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3"/>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row>
    <row r="747" spans="1:55" ht="15.7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3"/>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row>
    <row r="748" spans="1:55" ht="15.7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3"/>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row>
    <row r="749" spans="1:55" ht="15.7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3"/>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row>
    <row r="750" spans="1:55" ht="15.7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3"/>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row>
    <row r="751" spans="1:55" ht="15.7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3"/>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row>
    <row r="752" spans="1:55" ht="15.7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3"/>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row>
    <row r="753" spans="1:55" ht="15.7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3"/>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row>
    <row r="754" spans="1:55" ht="15.7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3"/>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row>
    <row r="755" spans="1:55" ht="15.7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3"/>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row>
    <row r="756" spans="1:55" ht="15.7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3"/>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row>
    <row r="757" spans="1:55" ht="15.7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3"/>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row>
    <row r="758" spans="1:55" ht="15.7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3"/>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row>
    <row r="759" spans="1:55" ht="15.7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3"/>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row>
    <row r="760" spans="1:55" ht="15.7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3"/>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row>
    <row r="761" spans="1:55" ht="15.7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3"/>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row>
    <row r="762" spans="1:55" ht="15.7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3"/>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row>
    <row r="763" spans="1:55" ht="15.7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3"/>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row>
    <row r="764" spans="1:55" ht="15.7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3"/>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row>
    <row r="765" spans="1:55" ht="15.7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3"/>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row>
    <row r="766" spans="1:55" ht="15.7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3"/>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row>
    <row r="767" spans="1:55" ht="15.7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3"/>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row>
    <row r="768" spans="1:55" ht="15.7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3"/>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row>
    <row r="769" spans="1:55" ht="15.7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3"/>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row>
    <row r="770" spans="1:55" ht="15.7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3"/>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row>
    <row r="771" spans="1:55" ht="15.7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3"/>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row>
    <row r="772" spans="1:55" ht="15.7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3"/>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row>
    <row r="773" spans="1:55" ht="15.7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3"/>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row>
    <row r="774" spans="1:55" ht="15.7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3"/>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row>
    <row r="775" spans="1:55" ht="15.7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3"/>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row>
    <row r="776" spans="1:55" ht="15.7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3"/>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row>
    <row r="777" spans="1:55" ht="15.7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3"/>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row>
    <row r="778" spans="1:55" ht="15.7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3"/>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row>
    <row r="779" spans="1:55" ht="15.7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3"/>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row>
    <row r="780" spans="1:55" ht="15.7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3"/>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row>
    <row r="781" spans="1:55" ht="15.7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3"/>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row>
    <row r="782" spans="1:55" ht="15.7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3"/>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row>
    <row r="783" spans="1:55" ht="15.7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3"/>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row>
    <row r="784" spans="1:55" ht="15.7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3"/>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row>
    <row r="785" spans="1:55" ht="15.7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3"/>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row>
    <row r="786" spans="1:55" ht="15.7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3"/>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row>
    <row r="787" spans="1:55" ht="15.7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3"/>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row>
    <row r="788" spans="1:55" ht="15.7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3"/>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row>
    <row r="789" spans="1:55" ht="15.7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3"/>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row>
    <row r="790" spans="1:55" ht="15.7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3"/>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row>
    <row r="791" spans="1:55" ht="15.7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3"/>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row>
    <row r="792" spans="1:55" ht="15.7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3"/>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row>
    <row r="793" spans="1:55" ht="15.7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3"/>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row>
    <row r="794" spans="1:55" ht="15.7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3"/>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row>
    <row r="795" spans="1:55" ht="15.7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3"/>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row>
    <row r="796" spans="1:55" ht="15.7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3"/>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row>
    <row r="797" spans="1:55" ht="15.7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3"/>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row>
    <row r="798" spans="1:55" ht="15.7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3"/>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row>
    <row r="799" spans="1:55" ht="15.7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3"/>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row>
    <row r="800" spans="1:55" ht="15.7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3"/>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row>
    <row r="801" spans="1:55" ht="15.7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3"/>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row>
    <row r="802" spans="1:55" ht="15.7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3"/>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row>
    <row r="803" spans="1:55" ht="15.7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3"/>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row>
    <row r="804" spans="1:55" ht="15.7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3"/>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row>
    <row r="805" spans="1:55" ht="15.7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3"/>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row>
    <row r="806" spans="1:55" ht="15.7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3"/>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row>
    <row r="807" spans="1:55" ht="15.7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3"/>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row>
    <row r="808" spans="1:55" ht="15.7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3"/>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row>
    <row r="809" spans="1:55" ht="15.7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3"/>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row>
    <row r="810" spans="1:55" ht="15.7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3"/>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row>
    <row r="811" spans="1:55" ht="15.7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3"/>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row>
    <row r="812" spans="1:55" ht="15.7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3"/>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row>
    <row r="813" spans="1:55" ht="15.7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3"/>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row>
    <row r="814" spans="1:55" ht="15.7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3"/>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row>
    <row r="815" spans="1:55" ht="15.7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3"/>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row>
    <row r="816" spans="1:55" ht="15.7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3"/>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row>
    <row r="817" spans="1:55" ht="15.7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3"/>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row>
    <row r="818" spans="1:55" ht="15.7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3"/>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row>
    <row r="819" spans="1:55" ht="15.7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3"/>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row>
    <row r="820" spans="1:55" ht="15.7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3"/>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row>
    <row r="821" spans="1:55" ht="15.7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3"/>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row>
    <row r="822" spans="1:55" ht="15.7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3"/>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row>
    <row r="823" spans="1:55" ht="15.7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3"/>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row>
    <row r="824" spans="1:55" ht="15.7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3"/>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row>
    <row r="825" spans="1:55" ht="15.7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3"/>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row>
    <row r="826" spans="1:55" ht="15.7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3"/>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row>
    <row r="827" spans="1:55" ht="15.7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3"/>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row>
    <row r="828" spans="1:55" ht="15.7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3"/>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row>
    <row r="829" spans="1:55" ht="15.7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3"/>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row>
    <row r="830" spans="1:55" ht="15.7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3"/>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row>
    <row r="831" spans="1:55" ht="15.7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3"/>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row>
    <row r="832" spans="1:55" ht="15.7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3"/>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row>
    <row r="833" spans="1:55" ht="15.7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3"/>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row>
    <row r="834" spans="1:55" ht="15.7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3"/>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row>
    <row r="835" spans="1:55" ht="15.7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3"/>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row>
    <row r="836" spans="1:55" ht="15.7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3"/>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row>
    <row r="837" spans="1:55" ht="15.7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3"/>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row>
    <row r="838" spans="1:55" ht="15.7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3"/>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row>
    <row r="839" spans="1:55" ht="15.7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3"/>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row>
    <row r="840" spans="1:55" ht="15.7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3"/>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row>
    <row r="841" spans="1:55" ht="15.7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3"/>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row>
    <row r="842" spans="1:55" ht="15.7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3"/>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row>
    <row r="843" spans="1:55" ht="15.7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3"/>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row>
    <row r="844" spans="1:55" ht="15.7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3"/>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row>
    <row r="845" spans="1:55" ht="15.7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3"/>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row>
    <row r="846" spans="1:55" ht="15.7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3"/>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row>
    <row r="847" spans="1:55" ht="15.7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3"/>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row>
    <row r="848" spans="1:55" ht="15.7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3"/>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row>
    <row r="849" spans="1:55" ht="15.7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3"/>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row>
    <row r="850" spans="1:55" ht="15.7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3"/>
      <c r="AI850" s="152"/>
      <c r="AJ850" s="152"/>
      <c r="AK850" s="152"/>
      <c r="AL850" s="152"/>
      <c r="AM850" s="152"/>
      <c r="AN850" s="152"/>
      <c r="AO850" s="152"/>
      <c r="AP850" s="152"/>
      <c r="AQ850" s="152"/>
      <c r="AR850" s="152"/>
      <c r="AS850" s="152"/>
      <c r="AT850" s="152"/>
      <c r="AU850" s="152"/>
      <c r="AV850" s="152"/>
      <c r="AW850" s="152"/>
      <c r="AX850" s="152"/>
      <c r="AY850" s="152"/>
      <c r="AZ850" s="152"/>
      <c r="BA850" s="152"/>
      <c r="BB850" s="152"/>
      <c r="BC850" s="152"/>
    </row>
    <row r="851" spans="1:55" ht="15.7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3"/>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row>
    <row r="852" spans="1:55" ht="15.7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3"/>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row>
    <row r="853" spans="1:55" ht="15.7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3"/>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row>
    <row r="854" spans="1:55" ht="15.7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3"/>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row>
    <row r="855" spans="1:55" ht="15.7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3"/>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row>
    <row r="856" spans="1:55" ht="15.7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3"/>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row>
    <row r="857" spans="1:55" ht="15.7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3"/>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row>
    <row r="858" spans="1:55" ht="15.7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3"/>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row>
    <row r="859" spans="1:55" ht="15.7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3"/>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row>
    <row r="860" spans="1:55" ht="15.7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3"/>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row>
    <row r="861" spans="1:55" ht="15.7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3"/>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row>
    <row r="862" spans="1:55" ht="15.7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3"/>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row>
    <row r="863" spans="1:55" ht="15.7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3"/>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row>
    <row r="864" spans="1:55" ht="15.7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3"/>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row>
    <row r="865" spans="1:55" ht="15.7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3"/>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row>
    <row r="866" spans="1:55" ht="15.7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3"/>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row>
    <row r="867" spans="1:55" ht="15.7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3"/>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row>
    <row r="868" spans="1:55" ht="15.7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3"/>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row>
    <row r="869" spans="1:55" ht="15.7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3"/>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row>
    <row r="870" spans="1:55" ht="15.7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3"/>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row>
    <row r="871" spans="1:55" ht="15.7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3"/>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row>
    <row r="872" spans="1:55" ht="15.7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3"/>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row>
    <row r="873" spans="1:55" ht="15.7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3"/>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row>
    <row r="874" spans="1:55" ht="15.7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3"/>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row>
    <row r="875" spans="1:55" ht="15.7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3"/>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row>
    <row r="876" spans="1:55" ht="15.7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3"/>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row>
    <row r="877" spans="1:55" ht="15.7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3"/>
      <c r="AI877" s="152"/>
      <c r="AJ877" s="152"/>
      <c r="AK877" s="152"/>
      <c r="AL877" s="152"/>
      <c r="AM877" s="152"/>
      <c r="AN877" s="152"/>
      <c r="AO877" s="152"/>
      <c r="AP877" s="152"/>
      <c r="AQ877" s="152"/>
      <c r="AR877" s="152"/>
      <c r="AS877" s="152"/>
      <c r="AT877" s="152"/>
      <c r="AU877" s="152"/>
      <c r="AV877" s="152"/>
      <c r="AW877" s="152"/>
      <c r="AX877" s="152"/>
      <c r="AY877" s="152"/>
      <c r="AZ877" s="152"/>
      <c r="BA877" s="152"/>
      <c r="BB877" s="152"/>
      <c r="BC877" s="152"/>
    </row>
    <row r="878" spans="1:55" ht="15.7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3"/>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row>
    <row r="879" spans="1:55" ht="15.7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3"/>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row>
    <row r="880" spans="1:55" ht="15.7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3"/>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row>
    <row r="881" spans="1:55" ht="15.7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3"/>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row>
    <row r="882" spans="1:55" ht="15.7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3"/>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row>
    <row r="883" spans="1:55" ht="15.7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3"/>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row>
    <row r="884" spans="1:55" ht="15.7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3"/>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row>
    <row r="885" spans="1:55" ht="15.7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3"/>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row>
    <row r="886" spans="1:55" ht="15.7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3"/>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row>
    <row r="887" spans="1:55" ht="15.7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3"/>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row>
    <row r="888" spans="1:55" ht="15.7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3"/>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row>
    <row r="889" spans="1:55" ht="15.7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3"/>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row>
    <row r="890" spans="1:55" ht="15.7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3"/>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row>
    <row r="891" spans="1:55" ht="15.7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3"/>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row>
    <row r="892" spans="1:55" ht="15.7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3"/>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row>
    <row r="893" spans="1:55" ht="15.7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3"/>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row>
    <row r="894" spans="1:55" ht="15.7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3"/>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row>
    <row r="895" spans="1:55" ht="15.7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3"/>
      <c r="AI895" s="152"/>
      <c r="AJ895" s="152"/>
      <c r="AK895" s="152"/>
      <c r="AL895" s="152"/>
      <c r="AM895" s="152"/>
      <c r="AN895" s="152"/>
      <c r="AO895" s="152"/>
      <c r="AP895" s="152"/>
      <c r="AQ895" s="152"/>
      <c r="AR895" s="152"/>
      <c r="AS895" s="152"/>
      <c r="AT895" s="152"/>
      <c r="AU895" s="152"/>
      <c r="AV895" s="152"/>
      <c r="AW895" s="152"/>
      <c r="AX895" s="152"/>
      <c r="AY895" s="152"/>
      <c r="AZ895" s="152"/>
      <c r="BA895" s="152"/>
      <c r="BB895" s="152"/>
      <c r="BC895" s="152"/>
    </row>
    <row r="896" spans="1:55" ht="15.7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3"/>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row>
    <row r="897" spans="1:55" ht="15.7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3"/>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row>
    <row r="898" spans="1:55" ht="15.7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3"/>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row>
    <row r="899" spans="1:55" ht="15.7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3"/>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row>
    <row r="900" spans="1:55" ht="15.7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3"/>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row>
    <row r="901" spans="1:55" ht="15.7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3"/>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row>
    <row r="902" spans="1:55" ht="15.7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3"/>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row>
    <row r="903" spans="1:55" ht="15.7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3"/>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row>
    <row r="904" spans="1:55" ht="15.7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3"/>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row>
    <row r="905" spans="1:55" ht="15.7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3"/>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row>
    <row r="906" spans="1:55" ht="15.7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3"/>
      <c r="AI906" s="152"/>
      <c r="AJ906" s="152"/>
      <c r="AK906" s="152"/>
      <c r="AL906" s="152"/>
      <c r="AM906" s="152"/>
      <c r="AN906" s="152"/>
      <c r="AO906" s="152"/>
      <c r="AP906" s="152"/>
      <c r="AQ906" s="152"/>
      <c r="AR906" s="152"/>
      <c r="AS906" s="152"/>
      <c r="AT906" s="152"/>
      <c r="AU906" s="152"/>
      <c r="AV906" s="152"/>
      <c r="AW906" s="152"/>
      <c r="AX906" s="152"/>
      <c r="AY906" s="152"/>
      <c r="AZ906" s="152"/>
      <c r="BA906" s="152"/>
      <c r="BB906" s="152"/>
      <c r="BC906" s="152"/>
    </row>
    <row r="907" spans="1:55" ht="15.7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3"/>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row>
    <row r="908" spans="1:55" ht="15.7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3"/>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row>
    <row r="909" spans="1:55" ht="15.7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3"/>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row>
    <row r="910" spans="1:55" ht="15.7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3"/>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row>
    <row r="911" spans="1:55" ht="15.7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3"/>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row>
    <row r="912" spans="1:55" ht="15.7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3"/>
      <c r="AI912" s="152"/>
      <c r="AJ912" s="152"/>
      <c r="AK912" s="152"/>
      <c r="AL912" s="152"/>
      <c r="AM912" s="152"/>
      <c r="AN912" s="152"/>
      <c r="AO912" s="152"/>
      <c r="AP912" s="152"/>
      <c r="AQ912" s="152"/>
      <c r="AR912" s="152"/>
      <c r="AS912" s="152"/>
      <c r="AT912" s="152"/>
      <c r="AU912" s="152"/>
      <c r="AV912" s="152"/>
      <c r="AW912" s="152"/>
      <c r="AX912" s="152"/>
      <c r="AY912" s="152"/>
      <c r="AZ912" s="152"/>
      <c r="BA912" s="152"/>
      <c r="BB912" s="152"/>
      <c r="BC912" s="152"/>
    </row>
    <row r="913" spans="1:55" ht="15.7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3"/>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row>
    <row r="914" spans="1:55" ht="15.7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3"/>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row>
    <row r="915" spans="1:55" ht="15.7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3"/>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row>
    <row r="916" spans="1:55" ht="15.7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3"/>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row>
    <row r="917" spans="1:55" ht="15.7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3"/>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row>
    <row r="918" spans="1:55" ht="15.7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3"/>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row>
    <row r="919" spans="1:55" ht="15.7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3"/>
      <c r="AI919" s="152"/>
      <c r="AJ919" s="152"/>
      <c r="AK919" s="152"/>
      <c r="AL919" s="152"/>
      <c r="AM919" s="152"/>
      <c r="AN919" s="152"/>
      <c r="AO919" s="152"/>
      <c r="AP919" s="152"/>
      <c r="AQ919" s="152"/>
      <c r="AR919" s="152"/>
      <c r="AS919" s="152"/>
      <c r="AT919" s="152"/>
      <c r="AU919" s="152"/>
      <c r="AV919" s="152"/>
      <c r="AW919" s="152"/>
      <c r="AX919" s="152"/>
      <c r="AY919" s="152"/>
      <c r="AZ919" s="152"/>
      <c r="BA919" s="152"/>
      <c r="BB919" s="152"/>
      <c r="BC919" s="152"/>
    </row>
    <row r="920" spans="1:55" ht="15.7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3"/>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row>
    <row r="921" spans="1:55" ht="15.7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3"/>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row>
    <row r="922" spans="1:55" ht="15.7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3"/>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row>
    <row r="923" spans="1:55" ht="15.7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3"/>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row>
    <row r="924" spans="1:55" ht="15.7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3"/>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row>
    <row r="925" spans="1:55" ht="15.7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3"/>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row>
    <row r="926" spans="1:55" ht="15.7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3"/>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row>
    <row r="927" spans="1:55" ht="15.7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3"/>
      <c r="AI927" s="152"/>
      <c r="AJ927" s="152"/>
      <c r="AK927" s="152"/>
      <c r="AL927" s="152"/>
      <c r="AM927" s="152"/>
      <c r="AN927" s="152"/>
      <c r="AO927" s="152"/>
      <c r="AP927" s="152"/>
      <c r="AQ927" s="152"/>
      <c r="AR927" s="152"/>
      <c r="AS927" s="152"/>
      <c r="AT927" s="152"/>
      <c r="AU927" s="152"/>
      <c r="AV927" s="152"/>
      <c r="AW927" s="152"/>
      <c r="AX927" s="152"/>
      <c r="AY927" s="152"/>
      <c r="AZ927" s="152"/>
      <c r="BA927" s="152"/>
      <c r="BB927" s="152"/>
      <c r="BC927" s="152"/>
    </row>
    <row r="928" spans="1:55" ht="15.7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3"/>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row>
    <row r="929" spans="1:55" ht="15.7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3"/>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row>
    <row r="930" spans="1:55" ht="15.7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3"/>
      <c r="AI930" s="152"/>
      <c r="AJ930" s="152"/>
      <c r="AK930" s="152"/>
      <c r="AL930" s="152"/>
      <c r="AM930" s="152"/>
      <c r="AN930" s="152"/>
      <c r="AO930" s="152"/>
      <c r="AP930" s="152"/>
      <c r="AQ930" s="152"/>
      <c r="AR930" s="152"/>
      <c r="AS930" s="152"/>
      <c r="AT930" s="152"/>
      <c r="AU930" s="152"/>
      <c r="AV930" s="152"/>
      <c r="AW930" s="152"/>
      <c r="AX930" s="152"/>
      <c r="AY930" s="152"/>
      <c r="AZ930" s="152"/>
      <c r="BA930" s="152"/>
      <c r="BB930" s="152"/>
      <c r="BC930" s="152"/>
    </row>
    <row r="931" spans="1:55" ht="15.7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3"/>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row>
    <row r="932" spans="1:55" ht="15.7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3"/>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row>
    <row r="933" spans="1:55" ht="15.7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3"/>
      <c r="AI933" s="152"/>
      <c r="AJ933" s="152"/>
      <c r="AK933" s="152"/>
      <c r="AL933" s="152"/>
      <c r="AM933" s="152"/>
      <c r="AN933" s="152"/>
      <c r="AO933" s="152"/>
      <c r="AP933" s="152"/>
      <c r="AQ933" s="152"/>
      <c r="AR933" s="152"/>
      <c r="AS933" s="152"/>
      <c r="AT933" s="152"/>
      <c r="AU933" s="152"/>
      <c r="AV933" s="152"/>
      <c r="AW933" s="152"/>
      <c r="AX933" s="152"/>
      <c r="AY933" s="152"/>
      <c r="AZ933" s="152"/>
      <c r="BA933" s="152"/>
      <c r="BB933" s="152"/>
      <c r="BC933" s="152"/>
    </row>
    <row r="934" spans="1:55" ht="15.7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3"/>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row>
    <row r="935" spans="1:55" ht="15.7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3"/>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row>
    <row r="936" spans="1:55" ht="15.7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3"/>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row>
    <row r="937" spans="1:55" ht="15.7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3"/>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row>
    <row r="938" spans="1:55" ht="15.7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3"/>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row>
    <row r="939" spans="1:55" ht="15.7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3"/>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row>
    <row r="940" spans="1:55" ht="15.7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3"/>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row>
    <row r="941" spans="1:55" ht="15.7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3"/>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row>
    <row r="942" spans="1:55" ht="15.7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3"/>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row>
    <row r="943" spans="1:55" ht="15.7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3"/>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row>
    <row r="944" spans="1:55" ht="15.7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3"/>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row>
    <row r="945" spans="1:55" ht="15.7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3"/>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row>
    <row r="946" spans="1:55" ht="15.7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3"/>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row>
    <row r="947" spans="1:55" ht="15.7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3"/>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row>
    <row r="948" spans="1:55" ht="15.7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3"/>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row>
    <row r="949" spans="1:55" ht="15.7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3"/>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row>
    <row r="950" spans="1:55" ht="15.7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3"/>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row>
    <row r="951" spans="1:55" ht="15.7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3"/>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row>
    <row r="952" spans="1:55" ht="15.7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3"/>
      <c r="AI952" s="152"/>
      <c r="AJ952" s="152"/>
      <c r="AK952" s="152"/>
      <c r="AL952" s="152"/>
      <c r="AM952" s="152"/>
      <c r="AN952" s="152"/>
      <c r="AO952" s="152"/>
      <c r="AP952" s="152"/>
      <c r="AQ952" s="152"/>
      <c r="AR952" s="152"/>
      <c r="AS952" s="152"/>
      <c r="AT952" s="152"/>
      <c r="AU952" s="152"/>
      <c r="AV952" s="152"/>
      <c r="AW952" s="152"/>
      <c r="AX952" s="152"/>
      <c r="AY952" s="152"/>
      <c r="AZ952" s="152"/>
      <c r="BA952" s="152"/>
      <c r="BB952" s="152"/>
      <c r="BC952" s="152"/>
    </row>
    <row r="953" spans="1:55" ht="15.7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3"/>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row>
    <row r="954" spans="1:55" ht="15.7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3"/>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row>
    <row r="955" spans="1:55" ht="15.7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3"/>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row>
    <row r="956" spans="1:55" ht="15.7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3"/>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row>
    <row r="957" spans="1:55" ht="15.7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3"/>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row>
    <row r="958" spans="1:55" ht="15.7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3"/>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row>
    <row r="959" spans="1:55" ht="15.7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3"/>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row>
    <row r="960" spans="1:55" ht="15.7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3"/>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row>
    <row r="961" spans="1:55" ht="15.7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3"/>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row>
    <row r="962" spans="1:55" ht="15.7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3"/>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row>
    <row r="963" spans="1:55" ht="15.7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3"/>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row>
    <row r="964" spans="1:55" ht="15.7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3"/>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row>
    <row r="965" spans="1:55" ht="15.7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3"/>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row>
    <row r="966" spans="1:55" ht="15.7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3"/>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row>
    <row r="967" spans="1:55" ht="15.7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3"/>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row>
    <row r="968" spans="1:55" ht="15.7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3"/>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row>
    <row r="969" spans="1:55" ht="15.7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3"/>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row>
    <row r="970" spans="1:55" ht="15.7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3"/>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row>
    <row r="971" spans="1:55" ht="15.7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3"/>
      <c r="AI971" s="152"/>
      <c r="AJ971" s="152"/>
      <c r="AK971" s="152"/>
      <c r="AL971" s="152"/>
      <c r="AM971" s="152"/>
      <c r="AN971" s="152"/>
      <c r="AO971" s="152"/>
      <c r="AP971" s="152"/>
      <c r="AQ971" s="152"/>
      <c r="AR971" s="152"/>
      <c r="AS971" s="152"/>
      <c r="AT971" s="152"/>
      <c r="AU971" s="152"/>
      <c r="AV971" s="152"/>
      <c r="AW971" s="152"/>
      <c r="AX971" s="152"/>
      <c r="AY971" s="152"/>
      <c r="AZ971" s="152"/>
      <c r="BA971" s="152"/>
      <c r="BB971" s="152"/>
      <c r="BC971" s="152"/>
    </row>
    <row r="972" spans="1:55" ht="15.7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3"/>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row>
    <row r="973" spans="1:55" ht="15.7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3"/>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row>
    <row r="974" spans="1:55" ht="15.7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3"/>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row>
    <row r="975" spans="1:55" ht="15.7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3"/>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row>
    <row r="976" spans="1:55" ht="15.7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3"/>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row>
    <row r="977" spans="1:55" ht="15.7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3"/>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row>
    <row r="978" spans="1:55" ht="15.7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3"/>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row>
    <row r="979" spans="1:55" ht="15.7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3"/>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row>
    <row r="980" spans="1:55" ht="15.7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3"/>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row>
    <row r="981" spans="1:55" ht="15.7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3"/>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row>
  </sheetData>
  <sheetProtection algorithmName="SHA-512" hashValue="u+770UqELgGfuHRAzgzfXibR35yZCKKBLn0MOtmQXaPMD4rvv8pJyWLDeSW4TE2lBitk5sH2Vd8zatbAl+27jg==" saltValue="8UlDxzRXCvI9nJI315eEqQ=="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2">
    <cfRule type="expression" dxfId="10" priority="1">
      <formula>$Z10&lt;&gt;""</formula>
    </cfRule>
  </conditionalFormatting>
  <dataValidations count="14">
    <dataValidation type="list" allowBlank="1" showErrorMessage="1" sqref="D10:D172" xr:uid="{00000000-0002-0000-0600-000000000000}">
      <formula1>INDIRECT($C10)</formula1>
    </dataValidation>
    <dataValidation type="list" allowBlank="1" showErrorMessage="1" sqref="AI10:AI172" xr:uid="{00000000-0002-0000-0600-000001000000}">
      <formula1>Dependencia</formula1>
    </dataValidation>
    <dataValidation type="list" allowBlank="1" showErrorMessage="1" sqref="B10:B172" xr:uid="{00000000-0002-0000-0600-000002000000}">
      <formula1>Perspectiva</formula1>
    </dataValidation>
    <dataValidation type="list" allowBlank="1" showInputMessage="1" showErrorMessage="1" sqref="AK10:AK172" xr:uid="{00000000-0002-0000-0600-000003000000}">
      <formula1>INDIRECT(AJ10)</formula1>
    </dataValidation>
    <dataValidation type="list" allowBlank="1" showInputMessage="1" showErrorMessage="1" sqref="Y10:Y172" xr:uid="{00000000-0002-0000-0600-000004000000}">
      <formula1>Dependencia</formula1>
    </dataValidation>
    <dataValidation allowBlank="1" showInputMessage="1" showErrorMessage="1" prompt="Recuerde que la sumatoria de las actividades del producto deben sumar 100" sqref="AH10:AH172" xr:uid="{00000000-0002-0000-0600-000005000000}"/>
    <dataValidation type="list" allowBlank="1" showInputMessage="1" showErrorMessage="1" sqref="X10:X172" xr:uid="{00000000-0002-0000-0600-000006000000}">
      <formula1>Lideres</formula1>
    </dataValidation>
    <dataValidation allowBlank="1" showInputMessage="1" showErrorMessage="1" prompt="Puede registrar la cantidad de colaboradores que requiera, siempre y cuando cuenten con usuario de Eureka" sqref="AD10:AD172" xr:uid="{00000000-0002-0000-0600-000007000000}"/>
    <dataValidation type="list" allowBlank="1" showInputMessage="1" showErrorMessage="1" sqref="S10:S172 G10:K172 U10:U172 Q10:Q172 O10:O172 M10:M172" xr:uid="{00000000-0002-0000-0600-000008000000}">
      <formula1>"X"</formula1>
    </dataValidation>
    <dataValidation type="whole" operator="equal" allowBlank="1" showInputMessage="1" showErrorMessage="1" sqref="T10" xr:uid="{00000000-0002-0000-0600-000009000000}">
      <formula1>27253034123005</formula1>
    </dataValidation>
    <dataValidation type="list" allowBlank="1" showErrorMessage="1" sqref="F86:F104 F108:F135 F148:F172 F10:F80" xr:uid="{00000000-0002-0000-0600-00000A000000}">
      <formula1>INDIRECT($E10)</formula1>
    </dataValidation>
    <dataValidation type="textLength" operator="lessThanOrEqual" showInputMessage="1" showErrorMessage="1" error="El número máximo de caracteres son 100" prompt="El número máximo de caracteres incluyendo los espacios es de 100" sqref="Z10 Z28:Z172" xr:uid="{00000000-0002-0000-06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600-00000C000000}"/>
    <dataValidation allowBlank="1" showInputMessage="1" showErrorMessage="1" prompt="Indique el tipo y número de la normatividad, que genera el requerimiento. Ej. Decreto 612 de 2018" sqref="T11:T172" xr:uid="{00000000-0002-0000-0600-00000D000000}"/>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983"/>
  <sheetViews>
    <sheetView showGridLines="0" topLeftCell="B1" zoomScale="85" zoomScaleNormal="85" workbookViewId="0">
      <selection activeCell="A2" sqref="A2"/>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customWidth="1"/>
    <col min="30" max="30" width="21.25" style="85" customWidth="1"/>
    <col min="31" max="31" width="11.75" style="85" customWidth="1"/>
    <col min="32" max="32" width="11.625" style="85" customWidth="1"/>
    <col min="33" max="33" width="22.625" style="85" customWidth="1"/>
    <col min="34" max="34" width="14.625" style="129" customWidth="1"/>
    <col min="35" max="35" width="19.25" style="85" customWidth="1"/>
    <col min="36" max="36" width="13" style="85"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618</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s="145" customFormat="1" ht="105">
      <c r="A10" s="133"/>
      <c r="B10" s="131" t="s">
        <v>345</v>
      </c>
      <c r="C10" s="134" t="str">
        <f>VLOOKUP($B10,[16]Listas!$A$2:$B$5,2,FALSE)</f>
        <v>PerUno</v>
      </c>
      <c r="D10" s="131" t="s">
        <v>346</v>
      </c>
      <c r="E10" s="134" t="str">
        <f>VLOOKUP($D10,[16]Listas!$E$2:$F$11,2,FALSE)</f>
        <v>ObjUno</v>
      </c>
      <c r="F10" s="131" t="s">
        <v>347</v>
      </c>
      <c r="G10" s="200" t="s">
        <v>204</v>
      </c>
      <c r="H10" s="200"/>
      <c r="I10" s="200"/>
      <c r="J10" s="200"/>
      <c r="K10" s="200"/>
      <c r="L10" s="200"/>
      <c r="M10" s="200" t="s">
        <v>204</v>
      </c>
      <c r="N10" s="201" t="s">
        <v>424</v>
      </c>
      <c r="O10" s="201"/>
      <c r="P10" s="201"/>
      <c r="Q10" s="201"/>
      <c r="R10" s="200"/>
      <c r="S10" s="202" t="s">
        <v>204</v>
      </c>
      <c r="T10" s="149" t="s">
        <v>619</v>
      </c>
      <c r="U10" s="203"/>
      <c r="V10" s="201"/>
      <c r="W10" s="149" t="s">
        <v>620</v>
      </c>
      <c r="X10" s="149" t="s">
        <v>415</v>
      </c>
      <c r="Y10" s="149" t="s">
        <v>0</v>
      </c>
      <c r="Z10" s="149" t="s">
        <v>621</v>
      </c>
      <c r="AA10" s="83" t="s">
        <v>622</v>
      </c>
      <c r="AB10" s="150" t="s">
        <v>623</v>
      </c>
      <c r="AC10" s="149" t="s">
        <v>430</v>
      </c>
      <c r="AD10" s="149" t="s">
        <v>606</v>
      </c>
      <c r="AE10" s="151">
        <v>44927</v>
      </c>
      <c r="AF10" s="151">
        <v>45291</v>
      </c>
      <c r="AG10" s="200"/>
      <c r="AH10" s="200">
        <v>100</v>
      </c>
      <c r="AI10" s="131" t="s">
        <v>0</v>
      </c>
      <c r="AJ10" s="131" t="str">
        <f>VLOOKUP($AI10,[17]Listas!$AB$1:$AC$10,2,FALSE)</f>
        <v>DAF</v>
      </c>
      <c r="AK10" s="131" t="s">
        <v>432</v>
      </c>
      <c r="AL10" s="144"/>
      <c r="AM10" s="144"/>
      <c r="AN10" s="144"/>
      <c r="AO10" s="144"/>
      <c r="AP10" s="144"/>
      <c r="AQ10" s="144"/>
      <c r="AR10" s="144"/>
      <c r="AS10" s="144"/>
      <c r="AT10" s="144"/>
      <c r="AU10" s="144"/>
      <c r="AV10" s="144"/>
      <c r="AW10" s="144"/>
      <c r="AX10" s="144"/>
      <c r="AY10" s="144"/>
      <c r="AZ10" s="144"/>
      <c r="BA10" s="144"/>
      <c r="BB10" s="144"/>
      <c r="BC10" s="144"/>
    </row>
    <row r="11" spans="1:55" ht="105">
      <c r="A11" s="82"/>
      <c r="B11" s="131" t="s">
        <v>345</v>
      </c>
      <c r="C11" s="134" t="str">
        <f>VLOOKUP($B11,[16]Listas!$A$2:$B$5,2,FALSE)</f>
        <v>PerUno</v>
      </c>
      <c r="D11" s="131" t="s">
        <v>346</v>
      </c>
      <c r="E11" s="134" t="str">
        <f>VLOOKUP($D11,[16]Listas!$E$2:$F$11,2,FALSE)</f>
        <v>ObjUno</v>
      </c>
      <c r="F11" s="131" t="s">
        <v>347</v>
      </c>
      <c r="G11" s="112" t="s">
        <v>204</v>
      </c>
      <c r="H11" s="112"/>
      <c r="I11" s="112"/>
      <c r="J11" s="112"/>
      <c r="K11" s="112"/>
      <c r="L11" s="112"/>
      <c r="M11" s="112" t="s">
        <v>204</v>
      </c>
      <c r="N11" s="125" t="s">
        <v>424</v>
      </c>
      <c r="O11" s="125"/>
      <c r="P11" s="125"/>
      <c r="Q11" s="125"/>
      <c r="R11" s="112"/>
      <c r="S11" s="146" t="s">
        <v>204</v>
      </c>
      <c r="T11" s="149" t="s">
        <v>619</v>
      </c>
      <c r="U11" s="148"/>
      <c r="V11" s="125"/>
      <c r="W11" s="149" t="s">
        <v>624</v>
      </c>
      <c r="X11" s="149" t="s">
        <v>415</v>
      </c>
      <c r="Y11" s="149" t="s">
        <v>0</v>
      </c>
      <c r="Z11" s="149" t="s">
        <v>625</v>
      </c>
      <c r="AA11" s="130" t="s">
        <v>626</v>
      </c>
      <c r="AB11" s="150" t="s">
        <v>623</v>
      </c>
      <c r="AC11" s="130" t="s">
        <v>430</v>
      </c>
      <c r="AD11" s="130" t="s">
        <v>606</v>
      </c>
      <c r="AE11" s="151">
        <v>44927</v>
      </c>
      <c r="AF11" s="151">
        <v>45291</v>
      </c>
      <c r="AG11" s="112"/>
      <c r="AH11" s="112">
        <v>100</v>
      </c>
      <c r="AI11" s="109" t="s">
        <v>0</v>
      </c>
      <c r="AJ11" s="109" t="str">
        <f>VLOOKUP($AI11,[17]Listas!$AB$1:$AC$10,2,FALSE)</f>
        <v>DAF</v>
      </c>
      <c r="AK11" s="109" t="s">
        <v>432</v>
      </c>
      <c r="AL11" s="82"/>
      <c r="AM11" s="82"/>
      <c r="AN11" s="82"/>
      <c r="AO11" s="82"/>
      <c r="AP11" s="82"/>
      <c r="AQ11" s="82"/>
      <c r="AR11" s="82"/>
      <c r="AS11" s="82"/>
      <c r="AT11" s="82"/>
      <c r="AU11" s="82"/>
      <c r="AV11" s="82"/>
      <c r="AW11" s="82"/>
      <c r="AX11" s="82"/>
      <c r="AY11" s="82"/>
      <c r="AZ11" s="82"/>
      <c r="BA11" s="82"/>
      <c r="BB11" s="82"/>
      <c r="BC11" s="82"/>
    </row>
    <row r="12" spans="1:55" ht="105">
      <c r="A12" s="82"/>
      <c r="B12" s="131" t="s">
        <v>345</v>
      </c>
      <c r="C12" s="134" t="str">
        <f>VLOOKUP($B12,[16]Listas!$A$2:$B$5,2,FALSE)</f>
        <v>PerUno</v>
      </c>
      <c r="D12" s="131" t="s">
        <v>346</v>
      </c>
      <c r="E12" s="134" t="str">
        <f>VLOOKUP($D12,[16]Listas!$E$2:$F$11,2,FALSE)</f>
        <v>ObjUno</v>
      </c>
      <c r="F12" s="131" t="s">
        <v>347</v>
      </c>
      <c r="G12" s="112" t="s">
        <v>204</v>
      </c>
      <c r="H12" s="112"/>
      <c r="I12" s="112"/>
      <c r="J12" s="112"/>
      <c r="K12" s="112"/>
      <c r="L12" s="112"/>
      <c r="M12" s="112" t="s">
        <v>204</v>
      </c>
      <c r="N12" s="125" t="s">
        <v>424</v>
      </c>
      <c r="O12" s="125"/>
      <c r="P12" s="125"/>
      <c r="Q12" s="125"/>
      <c r="R12" s="112"/>
      <c r="S12" s="146" t="s">
        <v>204</v>
      </c>
      <c r="T12" s="149" t="s">
        <v>619</v>
      </c>
      <c r="U12" s="148"/>
      <c r="V12" s="125"/>
      <c r="W12" s="149" t="s">
        <v>627</v>
      </c>
      <c r="X12" s="149" t="s">
        <v>415</v>
      </c>
      <c r="Y12" s="149" t="s">
        <v>0</v>
      </c>
      <c r="Z12" s="149" t="s">
        <v>628</v>
      </c>
      <c r="AA12" s="130" t="s">
        <v>629</v>
      </c>
      <c r="AB12" s="150" t="s">
        <v>630</v>
      </c>
      <c r="AC12" s="130" t="s">
        <v>430</v>
      </c>
      <c r="AD12" s="130" t="s">
        <v>606</v>
      </c>
      <c r="AE12" s="151">
        <v>44927</v>
      </c>
      <c r="AF12" s="151">
        <v>45291</v>
      </c>
      <c r="AG12" s="112"/>
      <c r="AH12" s="112">
        <v>100</v>
      </c>
      <c r="AI12" s="109" t="s">
        <v>0</v>
      </c>
      <c r="AJ12" s="109" t="str">
        <f>VLOOKUP($AI12,[17]Listas!$AB$1:$AC$10,2,FALSE)</f>
        <v>DAF</v>
      </c>
      <c r="AK12" s="109" t="s">
        <v>432</v>
      </c>
      <c r="AL12" s="82"/>
      <c r="AM12" s="82"/>
      <c r="AN12" s="82"/>
      <c r="AO12" s="82"/>
      <c r="AP12" s="82"/>
      <c r="AQ12" s="82"/>
      <c r="AR12" s="82"/>
      <c r="AS12" s="82"/>
      <c r="AT12" s="82"/>
      <c r="AU12" s="82"/>
      <c r="AV12" s="82"/>
      <c r="AW12" s="82"/>
      <c r="AX12" s="82"/>
      <c r="AY12" s="82"/>
      <c r="AZ12" s="82"/>
      <c r="BA12" s="82"/>
      <c r="BB12" s="82"/>
      <c r="BC12" s="82"/>
    </row>
    <row r="13" spans="1:55" ht="105">
      <c r="A13" s="82"/>
      <c r="B13" s="131" t="s">
        <v>345</v>
      </c>
      <c r="C13" s="134" t="str">
        <f>VLOOKUP($B13,[16]Listas!$A$2:$B$5,2,FALSE)</f>
        <v>PerUno</v>
      </c>
      <c r="D13" s="131" t="s">
        <v>346</v>
      </c>
      <c r="E13" s="134" t="str">
        <f>VLOOKUP($D13,[16]Listas!$E$2:$F$11,2,FALSE)</f>
        <v>ObjUno</v>
      </c>
      <c r="F13" s="131" t="s">
        <v>347</v>
      </c>
      <c r="G13" s="112" t="s">
        <v>204</v>
      </c>
      <c r="H13" s="112"/>
      <c r="I13" s="112"/>
      <c r="J13" s="112"/>
      <c r="K13" s="112"/>
      <c r="L13" s="112"/>
      <c r="M13" s="112" t="s">
        <v>204</v>
      </c>
      <c r="N13" s="125" t="s">
        <v>424</v>
      </c>
      <c r="O13" s="125"/>
      <c r="P13" s="125"/>
      <c r="Q13" s="125"/>
      <c r="R13" s="112"/>
      <c r="S13" s="146" t="s">
        <v>204</v>
      </c>
      <c r="T13" s="149" t="s">
        <v>619</v>
      </c>
      <c r="U13" s="148"/>
      <c r="V13" s="125"/>
      <c r="W13" s="149" t="s">
        <v>631</v>
      </c>
      <c r="X13" s="149" t="s">
        <v>415</v>
      </c>
      <c r="Y13" s="149" t="s">
        <v>0</v>
      </c>
      <c r="Z13" s="149" t="s">
        <v>632</v>
      </c>
      <c r="AA13" s="130" t="s">
        <v>633</v>
      </c>
      <c r="AB13" s="150" t="s">
        <v>630</v>
      </c>
      <c r="AC13" s="130" t="s">
        <v>430</v>
      </c>
      <c r="AD13" s="130" t="s">
        <v>606</v>
      </c>
      <c r="AE13" s="151">
        <v>44927</v>
      </c>
      <c r="AF13" s="151">
        <v>45291</v>
      </c>
      <c r="AG13" s="112"/>
      <c r="AH13" s="112">
        <v>100</v>
      </c>
      <c r="AI13" s="109" t="s">
        <v>0</v>
      </c>
      <c r="AJ13" s="109" t="str">
        <f>VLOOKUP($AI13,[17]Listas!$AB$1:$AC$10,2,FALSE)</f>
        <v>DAF</v>
      </c>
      <c r="AK13" s="109" t="s">
        <v>432</v>
      </c>
      <c r="AL13" s="82"/>
      <c r="AM13" s="82"/>
      <c r="AN13" s="82"/>
      <c r="AO13" s="82"/>
      <c r="AP13" s="82"/>
      <c r="AQ13" s="82"/>
      <c r="AR13" s="82"/>
      <c r="AS13" s="82"/>
      <c r="AT13" s="82"/>
      <c r="AU13" s="82"/>
      <c r="AV13" s="82"/>
      <c r="AW13" s="82"/>
      <c r="AX13" s="82"/>
      <c r="AY13" s="82"/>
      <c r="AZ13" s="82"/>
      <c r="BA13" s="82"/>
      <c r="BB13" s="82"/>
      <c r="BC13" s="82"/>
    </row>
    <row r="14" spans="1:55" ht="105">
      <c r="A14" s="82"/>
      <c r="B14" s="131" t="s">
        <v>345</v>
      </c>
      <c r="C14" s="134" t="str">
        <f>VLOOKUP($B14,[16]Listas!$A$2:$B$5,2,FALSE)</f>
        <v>PerUno</v>
      </c>
      <c r="D14" s="131" t="s">
        <v>346</v>
      </c>
      <c r="E14" s="134" t="str">
        <f>VLOOKUP($D14,[16]Listas!$E$2:$F$11,2,FALSE)</f>
        <v>ObjUno</v>
      </c>
      <c r="F14" s="131" t="s">
        <v>347</v>
      </c>
      <c r="G14" s="112" t="s">
        <v>204</v>
      </c>
      <c r="H14" s="109"/>
      <c r="I14" s="109"/>
      <c r="J14" s="109"/>
      <c r="K14" s="109"/>
      <c r="L14" s="109"/>
      <c r="M14" s="112" t="s">
        <v>204</v>
      </c>
      <c r="N14" s="109" t="s">
        <v>424</v>
      </c>
      <c r="O14" s="109"/>
      <c r="P14" s="109"/>
      <c r="Q14" s="109"/>
      <c r="R14" s="109"/>
      <c r="S14" s="112" t="s">
        <v>204</v>
      </c>
      <c r="T14" s="149" t="s">
        <v>619</v>
      </c>
      <c r="U14" s="109"/>
      <c r="V14" s="109"/>
      <c r="W14" s="149" t="s">
        <v>634</v>
      </c>
      <c r="X14" s="149" t="s">
        <v>415</v>
      </c>
      <c r="Y14" s="149" t="s">
        <v>0</v>
      </c>
      <c r="Z14" s="149" t="s">
        <v>635</v>
      </c>
      <c r="AA14" s="130" t="s">
        <v>636</v>
      </c>
      <c r="AB14" s="150" t="s">
        <v>630</v>
      </c>
      <c r="AC14" s="109" t="s">
        <v>430</v>
      </c>
      <c r="AD14" s="109" t="s">
        <v>606</v>
      </c>
      <c r="AE14" s="151">
        <v>44927</v>
      </c>
      <c r="AF14" s="151">
        <v>45291</v>
      </c>
      <c r="AG14" s="112"/>
      <c r="AH14" s="112">
        <v>100</v>
      </c>
      <c r="AI14" s="109" t="s">
        <v>0</v>
      </c>
      <c r="AJ14" s="109" t="str">
        <f>VLOOKUP($AI14,[17]Listas!$AB$1:$AC$10,2,FALSE)</f>
        <v>DAF</v>
      </c>
      <c r="AK14" s="109" t="s">
        <v>432</v>
      </c>
      <c r="AL14" s="82"/>
      <c r="AM14" s="82"/>
      <c r="AN14" s="82"/>
      <c r="AO14" s="82"/>
      <c r="AP14" s="82"/>
      <c r="AQ14" s="82"/>
      <c r="AR14" s="82"/>
      <c r="AS14" s="82"/>
      <c r="AT14" s="82"/>
      <c r="AU14" s="82"/>
      <c r="AV14" s="82"/>
      <c r="AW14" s="82"/>
      <c r="AX14" s="82"/>
      <c r="AY14" s="82"/>
      <c r="AZ14" s="82"/>
      <c r="BA14" s="82"/>
      <c r="BB14" s="82"/>
      <c r="BC14" s="82"/>
    </row>
    <row r="15" spans="1:55" s="128" customFormat="1" ht="105">
      <c r="A15" s="83"/>
      <c r="B15" s="131" t="s">
        <v>345</v>
      </c>
      <c r="C15" s="134" t="str">
        <f>VLOOKUP($B15,[16]Listas!$A$2:$B$5,2,FALSE)</f>
        <v>PerUno</v>
      </c>
      <c r="D15" s="131" t="s">
        <v>346</v>
      </c>
      <c r="E15" s="134" t="str">
        <f>VLOOKUP($D15,[16]Listas!$E$2:$F$11,2,FALSE)</f>
        <v>ObjUno</v>
      </c>
      <c r="F15" s="131" t="s">
        <v>347</v>
      </c>
      <c r="G15" s="112" t="s">
        <v>204</v>
      </c>
      <c r="H15" s="109"/>
      <c r="I15" s="109"/>
      <c r="J15" s="109"/>
      <c r="K15" s="109"/>
      <c r="L15" s="109"/>
      <c r="M15" s="112" t="s">
        <v>204</v>
      </c>
      <c r="N15" s="109" t="s">
        <v>424</v>
      </c>
      <c r="O15" s="109"/>
      <c r="P15" s="109"/>
      <c r="Q15" s="109"/>
      <c r="R15" s="109"/>
      <c r="S15" s="112" t="s">
        <v>204</v>
      </c>
      <c r="T15" s="149" t="s">
        <v>619</v>
      </c>
      <c r="U15" s="109"/>
      <c r="V15" s="109"/>
      <c r="W15" s="109" t="s">
        <v>637</v>
      </c>
      <c r="X15" s="149" t="s">
        <v>415</v>
      </c>
      <c r="Y15" s="149" t="s">
        <v>0</v>
      </c>
      <c r="Z15" s="109" t="s">
        <v>638</v>
      </c>
      <c r="AA15" s="109" t="s">
        <v>639</v>
      </c>
      <c r="AB15" s="112" t="s">
        <v>640</v>
      </c>
      <c r="AC15" s="109" t="s">
        <v>430</v>
      </c>
      <c r="AD15" s="109" t="s">
        <v>606</v>
      </c>
      <c r="AE15" s="151">
        <v>45200</v>
      </c>
      <c r="AF15" s="151">
        <v>45291</v>
      </c>
      <c r="AG15" s="112"/>
      <c r="AH15" s="112">
        <v>100</v>
      </c>
      <c r="AI15" s="109" t="s">
        <v>0</v>
      </c>
      <c r="AJ15" s="109" t="str">
        <f>VLOOKUP($AI15,[17]Listas!$AB$1:$AC$10,2,FALSE)</f>
        <v>DAF</v>
      </c>
      <c r="AK15" s="109" t="s">
        <v>432</v>
      </c>
      <c r="AL15" s="83"/>
      <c r="AM15" s="83"/>
      <c r="AN15" s="83"/>
      <c r="AO15" s="83"/>
      <c r="AP15" s="83"/>
      <c r="AQ15" s="83"/>
      <c r="AR15" s="83"/>
      <c r="AS15" s="83"/>
      <c r="AT15" s="83"/>
      <c r="AU15" s="83"/>
      <c r="AV15" s="83"/>
      <c r="AW15" s="83"/>
      <c r="AX15" s="83"/>
      <c r="AY15" s="83"/>
      <c r="AZ15" s="83"/>
      <c r="BA15" s="83"/>
      <c r="BB15" s="83"/>
      <c r="BC15" s="83"/>
    </row>
    <row r="16" spans="1:55" s="128" customFormat="1" ht="120">
      <c r="A16" s="83"/>
      <c r="B16" s="131" t="s">
        <v>345</v>
      </c>
      <c r="C16" s="134" t="str">
        <f>VLOOKUP($B16,[16]Listas!$A$2:$B$5,2,FALSE)</f>
        <v>PerUno</v>
      </c>
      <c r="D16" s="131" t="s">
        <v>346</v>
      </c>
      <c r="E16" s="134" t="str">
        <f>VLOOKUP($D16,[16]Listas!$E$2:$F$11,2,FALSE)</f>
        <v>ObjUno</v>
      </c>
      <c r="F16" s="131" t="s">
        <v>347</v>
      </c>
      <c r="G16" s="112" t="s">
        <v>204</v>
      </c>
      <c r="H16" s="109"/>
      <c r="I16" s="109"/>
      <c r="J16" s="109"/>
      <c r="K16" s="109"/>
      <c r="L16" s="109"/>
      <c r="M16" s="112" t="s">
        <v>204</v>
      </c>
      <c r="N16" s="109" t="s">
        <v>424</v>
      </c>
      <c r="O16" s="109"/>
      <c r="P16" s="109"/>
      <c r="Q16" s="109"/>
      <c r="R16" s="109"/>
      <c r="S16" s="112" t="s">
        <v>204</v>
      </c>
      <c r="T16" s="149" t="s">
        <v>619</v>
      </c>
      <c r="U16" s="109"/>
      <c r="V16" s="109"/>
      <c r="W16" s="109" t="s">
        <v>641</v>
      </c>
      <c r="X16" s="149" t="s">
        <v>415</v>
      </c>
      <c r="Y16" s="149" t="s">
        <v>0</v>
      </c>
      <c r="Z16" s="109" t="s">
        <v>642</v>
      </c>
      <c r="AA16" s="109" t="s">
        <v>643</v>
      </c>
      <c r="AB16" s="112" t="s">
        <v>644</v>
      </c>
      <c r="AC16" s="109" t="s">
        <v>430</v>
      </c>
      <c r="AD16" s="109" t="s">
        <v>606</v>
      </c>
      <c r="AE16" s="151">
        <v>44927</v>
      </c>
      <c r="AF16" s="151">
        <v>45291</v>
      </c>
      <c r="AG16" s="112"/>
      <c r="AH16" s="112">
        <v>100</v>
      </c>
      <c r="AI16" s="109" t="s">
        <v>0</v>
      </c>
      <c r="AJ16" s="109" t="str">
        <f>VLOOKUP($AI16,[17]Listas!$AB$1:$AC$10,2,FALSE)</f>
        <v>DAF</v>
      </c>
      <c r="AK16" s="109" t="s">
        <v>432</v>
      </c>
      <c r="AL16" s="83"/>
      <c r="AM16" s="83"/>
      <c r="AN16" s="83"/>
      <c r="AO16" s="83"/>
      <c r="AP16" s="83"/>
      <c r="AQ16" s="83"/>
      <c r="AR16" s="83"/>
      <c r="AS16" s="83"/>
      <c r="AT16" s="83"/>
      <c r="AU16" s="83"/>
      <c r="AV16" s="83"/>
      <c r="AW16" s="83"/>
      <c r="AX16" s="83"/>
      <c r="AY16" s="83"/>
      <c r="AZ16" s="83"/>
      <c r="BA16" s="83"/>
      <c r="BB16" s="83"/>
      <c r="BC16" s="83"/>
    </row>
    <row r="17" spans="1:55" s="128" customFormat="1" ht="120">
      <c r="A17" s="83"/>
      <c r="B17" s="131" t="s">
        <v>345</v>
      </c>
      <c r="C17" s="134" t="str">
        <f>VLOOKUP($B17,[16]Listas!$A$2:$B$5,2,FALSE)</f>
        <v>PerUno</v>
      </c>
      <c r="D17" s="131" t="s">
        <v>346</v>
      </c>
      <c r="E17" s="134" t="str">
        <f>VLOOKUP($D17,[16]Listas!$E$2:$F$11,2,FALSE)</f>
        <v>ObjUno</v>
      </c>
      <c r="F17" s="131" t="s">
        <v>347</v>
      </c>
      <c r="G17" s="112" t="s">
        <v>204</v>
      </c>
      <c r="H17" s="109"/>
      <c r="I17" s="109"/>
      <c r="J17" s="109"/>
      <c r="K17" s="109"/>
      <c r="L17" s="109"/>
      <c r="M17" s="112" t="s">
        <v>204</v>
      </c>
      <c r="N17" s="109" t="s">
        <v>424</v>
      </c>
      <c r="O17" s="109"/>
      <c r="P17" s="109"/>
      <c r="Q17" s="109"/>
      <c r="R17" s="109"/>
      <c r="S17" s="112" t="s">
        <v>204</v>
      </c>
      <c r="T17" s="149" t="s">
        <v>619</v>
      </c>
      <c r="U17" s="109"/>
      <c r="V17" s="109"/>
      <c r="W17" s="109" t="s">
        <v>645</v>
      </c>
      <c r="X17" s="149" t="s">
        <v>415</v>
      </c>
      <c r="Y17" s="149" t="s">
        <v>0</v>
      </c>
      <c r="Z17" s="109" t="s">
        <v>646</v>
      </c>
      <c r="AA17" s="109" t="s">
        <v>647</v>
      </c>
      <c r="AB17" s="112" t="s">
        <v>648</v>
      </c>
      <c r="AC17" s="109" t="s">
        <v>430</v>
      </c>
      <c r="AD17" s="109" t="s">
        <v>606</v>
      </c>
      <c r="AE17" s="151">
        <v>44927</v>
      </c>
      <c r="AF17" s="151">
        <v>45291</v>
      </c>
      <c r="AG17" s="112"/>
      <c r="AH17" s="112">
        <v>100</v>
      </c>
      <c r="AI17" s="109" t="s">
        <v>0</v>
      </c>
      <c r="AJ17" s="109" t="str">
        <f>VLOOKUP($AI17,[17]Listas!$AB$1:$AC$10,2,FALSE)</f>
        <v>DAF</v>
      </c>
      <c r="AK17" s="109" t="s">
        <v>432</v>
      </c>
      <c r="AL17" s="83"/>
      <c r="AM17" s="83"/>
      <c r="AN17" s="83"/>
      <c r="AO17" s="83"/>
      <c r="AP17" s="83"/>
      <c r="AQ17" s="83"/>
      <c r="AR17" s="83"/>
      <c r="AS17" s="83"/>
      <c r="AT17" s="83"/>
      <c r="AU17" s="83"/>
      <c r="AV17" s="83"/>
      <c r="AW17" s="83"/>
      <c r="AX17" s="83"/>
      <c r="AY17" s="83"/>
      <c r="AZ17" s="83"/>
      <c r="BA17" s="83"/>
      <c r="BB17" s="83"/>
      <c r="BC17" s="83"/>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12"/>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12"/>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8"/>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3"/>
      <c r="AF28" s="113"/>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3"/>
      <c r="AF29" s="113"/>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16"/>
      <c r="Y81" s="116"/>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16"/>
      <c r="Y82" s="116"/>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20"/>
      <c r="Y86" s="120"/>
      <c r="Z86" s="116"/>
      <c r="AA86" s="109"/>
      <c r="AB86" s="109"/>
      <c r="AC86" s="109"/>
      <c r="AD86" s="109"/>
      <c r="AE86" s="121"/>
      <c r="AF86" s="121"/>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20"/>
      <c r="Y87" s="120"/>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9"/>
      <c r="AF96" s="119"/>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9"/>
      <c r="AF97" s="119"/>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22"/>
      <c r="Y99" s="122"/>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16"/>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16"/>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16"/>
      <c r="Y105" s="116"/>
      <c r="Z105" s="122"/>
      <c r="AA105" s="109"/>
      <c r="AB105" s="109"/>
      <c r="AC105" s="109"/>
      <c r="AD105" s="109"/>
      <c r="AE105" s="113"/>
      <c r="AF105" s="113"/>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16"/>
      <c r="Y106" s="116"/>
      <c r="Z106" s="122"/>
      <c r="AA106" s="109"/>
      <c r="AB106" s="109"/>
      <c r="AC106" s="109"/>
      <c r="AD106" s="109"/>
      <c r="AE106" s="113"/>
      <c r="AF106" s="113"/>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7"/>
      <c r="AF107" s="117"/>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20"/>
      <c r="Y108" s="120"/>
      <c r="Z108" s="122"/>
      <c r="AA108" s="109"/>
      <c r="AB108" s="109"/>
      <c r="AC108" s="109"/>
      <c r="AD108" s="109"/>
      <c r="AE108" s="117"/>
      <c r="AF108" s="117"/>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20"/>
      <c r="Y109" s="120"/>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22"/>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22"/>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16"/>
      <c r="Y119" s="116"/>
      <c r="Z119" s="116"/>
      <c r="AA119" s="109"/>
      <c r="AB119" s="109"/>
      <c r="AC119" s="109"/>
      <c r="AD119" s="109"/>
      <c r="AE119" s="119"/>
      <c r="AF119" s="119"/>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16"/>
      <c r="Y120" s="116"/>
      <c r="Z120" s="116"/>
      <c r="AA120" s="109"/>
      <c r="AB120" s="109"/>
      <c r="AC120" s="109"/>
      <c r="AD120" s="109"/>
      <c r="AE120" s="119"/>
      <c r="AF120" s="119"/>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16"/>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16"/>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16"/>
      <c r="Y135" s="116"/>
      <c r="Z135" s="123"/>
      <c r="AA135" s="109"/>
      <c r="AB135" s="112"/>
      <c r="AC135" s="109"/>
      <c r="AD135" s="109"/>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3"/>
      <c r="Y136" s="123"/>
      <c r="Z136" s="123"/>
      <c r="AA136" s="124"/>
      <c r="AB136" s="124"/>
      <c r="AC136" s="124"/>
      <c r="AD136" s="124"/>
      <c r="AE136" s="113"/>
      <c r="AF136" s="113"/>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3"/>
      <c r="Y137" s="123"/>
      <c r="Z137" s="123"/>
      <c r="AA137" s="124"/>
      <c r="AB137" s="124"/>
      <c r="AC137" s="124"/>
      <c r="AD137" s="124"/>
      <c r="AE137" s="113"/>
      <c r="AF137" s="113"/>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24"/>
      <c r="C141" s="110" t="e">
        <f>VLOOKUP($B141,[17]Listas!$A$2:$B$5,2,FALSE)</f>
        <v>#N/A</v>
      </c>
      <c r="D141" s="124"/>
      <c r="E141" s="110" t="e">
        <f>VLOOKUP($D141,[17]Listas!$E$2:$F$11,2,FALSE)</f>
        <v>#N/A</v>
      </c>
      <c r="F141" s="124"/>
      <c r="G141" s="124"/>
      <c r="H141" s="124"/>
      <c r="I141" s="124"/>
      <c r="J141" s="124"/>
      <c r="K141" s="124"/>
      <c r="L141" s="109"/>
      <c r="M141" s="124"/>
      <c r="N141" s="109"/>
      <c r="O141" s="124"/>
      <c r="P141" s="109"/>
      <c r="Q141" s="124"/>
      <c r="R141" s="109"/>
      <c r="S141" s="109"/>
      <c r="T141" s="109"/>
      <c r="U141" s="124"/>
      <c r="V141" s="109"/>
      <c r="W141" s="116"/>
      <c r="X141" s="120"/>
      <c r="Y141" s="120"/>
      <c r="Z141" s="116"/>
      <c r="AA141" s="124"/>
      <c r="AB141" s="124"/>
      <c r="AC141" s="125"/>
      <c r="AD141" s="109"/>
      <c r="AE141" s="119"/>
      <c r="AF141" s="119"/>
      <c r="AG141" s="112"/>
      <c r="AH141" s="126"/>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24"/>
      <c r="C148" s="110" t="e">
        <f>VLOOKUP($B148,[17]Listas!$A$2:$B$5,2,FALSE)</f>
        <v>#N/A</v>
      </c>
      <c r="D148" s="124"/>
      <c r="E148" s="110" t="e">
        <f>VLOOKUP($D148,[17]Listas!$E$2:$F$11,2,FALSE)</f>
        <v>#N/A</v>
      </c>
      <c r="F148" s="124"/>
      <c r="G148" s="124"/>
      <c r="H148" s="124"/>
      <c r="I148" s="124"/>
      <c r="J148" s="124"/>
      <c r="K148" s="124"/>
      <c r="L148" s="109"/>
      <c r="M148" s="124"/>
      <c r="N148" s="109"/>
      <c r="O148" s="124"/>
      <c r="P148" s="109"/>
      <c r="Q148" s="124"/>
      <c r="R148" s="109"/>
      <c r="S148" s="109"/>
      <c r="T148" s="109"/>
      <c r="U148" s="124"/>
      <c r="V148" s="109"/>
      <c r="W148" s="116"/>
      <c r="X148" s="120"/>
      <c r="Y148" s="120"/>
      <c r="Z148" s="116"/>
      <c r="AA148" s="124"/>
      <c r="AB148" s="124"/>
      <c r="AC148" s="125"/>
      <c r="AD148" s="109"/>
      <c r="AE148" s="119"/>
      <c r="AF148" s="119"/>
      <c r="AG148" s="112"/>
      <c r="AH148" s="126"/>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0"/>
      <c r="Y149" s="120"/>
      <c r="Z149" s="116"/>
      <c r="AA149" s="109"/>
      <c r="AB149" s="109"/>
      <c r="AC149" s="109"/>
      <c r="AD149" s="109"/>
      <c r="AE149" s="119"/>
      <c r="AF149" s="119"/>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12"/>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12"/>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24"/>
      <c r="Y156" s="124"/>
      <c r="Z156" s="124"/>
      <c r="AA156" s="124"/>
      <c r="AB156" s="124"/>
      <c r="AC156" s="124"/>
      <c r="AD156" s="124"/>
      <c r="AE156" s="113"/>
      <c r="AF156" s="113"/>
      <c r="AG156" s="112"/>
      <c r="AH156" s="126"/>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24"/>
      <c r="Y157" s="124"/>
      <c r="Z157" s="124"/>
      <c r="AA157" s="124"/>
      <c r="AB157" s="124"/>
      <c r="AC157" s="124"/>
      <c r="AD157" s="124"/>
      <c r="AE157" s="113"/>
      <c r="AF157" s="113"/>
      <c r="AG157" s="112"/>
      <c r="AH157" s="127"/>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12"/>
      <c r="AC158" s="109"/>
      <c r="AD158" s="109"/>
      <c r="AE158" s="113"/>
      <c r="AF158" s="113"/>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12"/>
      <c r="AC159" s="109"/>
      <c r="AD159" s="109"/>
      <c r="AE159" s="113"/>
      <c r="AF159" s="113"/>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16"/>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16"/>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VLOOKUP($B173,[17]Listas!$A$2:$B$5,2,FALSE)</f>
        <v>#N/A</v>
      </c>
      <c r="D173" s="109"/>
      <c r="E173" s="110" t="e">
        <f>VLOOKUP($D173,[17]Listas!$E$2:$F$11,2,FALSE)</f>
        <v>#N/A</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19"/>
      <c r="AF173" s="119"/>
      <c r="AG173" s="112"/>
      <c r="AH173" s="112"/>
      <c r="AI173" s="109"/>
      <c r="AJ173" s="109" t="e">
        <f>VLOOKUP($AI173,[17]Listas!$AB$1:$AC$10,2,FALSE)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109"/>
      <c r="C174" s="110" t="e">
        <f>VLOOKUP($B174,[17]Listas!$A$2:$B$5,2,FALSE)</f>
        <v>#N/A</v>
      </c>
      <c r="D174" s="109"/>
      <c r="E174" s="110" t="e">
        <f>VLOOKUP($D174,[17]Listas!$E$2:$F$11,2,FALSE)</f>
        <v>#N/A</v>
      </c>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19"/>
      <c r="AF174" s="119"/>
      <c r="AG174" s="112"/>
      <c r="AH174" s="112"/>
      <c r="AI174" s="109"/>
      <c r="AJ174" s="109" t="e">
        <f>VLOOKUP($AI174,[17]Listas!$AB$1:$AC$10,2,FALSE)</f>
        <v>#N/A</v>
      </c>
      <c r="AK174" s="109"/>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row r="983" spans="1:55"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4"/>
      <c r="AI983" s="82"/>
      <c r="AJ983" s="82"/>
      <c r="AK983" s="82"/>
      <c r="AL983" s="82"/>
      <c r="AM983" s="82"/>
      <c r="AN983" s="82"/>
      <c r="AO983" s="82"/>
      <c r="AP983" s="82"/>
      <c r="AQ983" s="82"/>
      <c r="AR983" s="82"/>
      <c r="AS983" s="82"/>
      <c r="AT983" s="82"/>
      <c r="AU983" s="82"/>
      <c r="AV983" s="82"/>
      <c r="AW983" s="82"/>
      <c r="AX983" s="82"/>
      <c r="AY983" s="82"/>
      <c r="AZ983" s="82"/>
      <c r="BA983" s="82"/>
      <c r="BB983" s="82"/>
      <c r="BC983" s="82"/>
    </row>
  </sheetData>
  <sheetProtection algorithmName="SHA-512" hashValue="xUdHA8qcVSzTJ2p7MoFKuAbt2UE9fEO73/pM2P9OjiQnKiRkTQbQNLXOhGvROECTkR75N8YZRbu7qbEuANASIg==" saltValue="cC5v+MvHZw/+cf2eee2hsg=="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4">
    <cfRule type="expression" dxfId="9" priority="1">
      <formula>$Z10&lt;&gt;""</formula>
    </cfRule>
  </conditionalFormatting>
  <dataValidations count="14">
    <dataValidation type="list" allowBlank="1" showErrorMessage="1" sqref="D10:D174" xr:uid="{00000000-0002-0000-0700-000000000000}">
      <formula1>INDIRECT($C10)</formula1>
    </dataValidation>
    <dataValidation type="list" allowBlank="1" showErrorMessage="1" sqref="AI10:AI174" xr:uid="{00000000-0002-0000-0700-000001000000}">
      <formula1>Dependencia</formula1>
    </dataValidation>
    <dataValidation type="list" allowBlank="1" showErrorMessage="1" sqref="B10:B174" xr:uid="{00000000-0002-0000-0700-000002000000}">
      <formula1>Perspectiva</formula1>
    </dataValidation>
    <dataValidation type="list" allowBlank="1" showInputMessage="1" showErrorMessage="1" sqref="AK10:AK174" xr:uid="{00000000-0002-0000-0700-000003000000}">
      <formula1>INDIRECT(AJ10)</formula1>
    </dataValidation>
    <dataValidation type="list" allowBlank="1" showInputMessage="1" showErrorMessage="1" sqref="Y10:Y174" xr:uid="{00000000-0002-0000-0700-000004000000}">
      <formula1>Dependencia</formula1>
    </dataValidation>
    <dataValidation allowBlank="1" showInputMessage="1" showErrorMessage="1" prompt="Recuerde que la sumatoria de las actividades del producto deben sumar 100" sqref="AH10:AH174" xr:uid="{00000000-0002-0000-0700-000005000000}"/>
    <dataValidation type="list" allowBlank="1" showInputMessage="1" showErrorMessage="1" sqref="X10:X174" xr:uid="{00000000-0002-0000-0700-000006000000}">
      <formula1>Lideres</formula1>
    </dataValidation>
    <dataValidation allowBlank="1" showInputMessage="1" showErrorMessage="1" prompt="Puede registrar la cantidad de colaboradores que requiera, siempre y cuando cuenten con usuario de Eureka" sqref="AD10:AD174" xr:uid="{00000000-0002-0000-0700-000007000000}"/>
    <dataValidation type="list" allowBlank="1" showInputMessage="1" showErrorMessage="1" sqref="U10:U174 S10:S174 O10:O174 Q10:Q174 M10:M174 G10:K174" xr:uid="{00000000-0002-0000-0700-000008000000}">
      <formula1>"X"</formula1>
    </dataValidation>
    <dataValidation type="whole" operator="equal" allowBlank="1" showInputMessage="1" showErrorMessage="1" sqref="T10:T17" xr:uid="{00000000-0002-0000-0700-000009000000}">
      <formula1>27253034123005</formula1>
    </dataValidation>
    <dataValidation type="list" allowBlank="1" showErrorMessage="1" sqref="F88:F106 F110:F137 F150:F174 F10:F82" xr:uid="{00000000-0002-0000-0700-00000A000000}">
      <formula1>INDIRECT($E10)</formula1>
    </dataValidation>
    <dataValidation type="textLength" operator="lessThanOrEqual" showInputMessage="1" showErrorMessage="1" error="El número máximo de caracteres son 100" prompt="El número máximo de caracteres incluyendo los espacios es de 100" sqref="Z30:Z174 Z10:Z14" xr:uid="{00000000-0002-0000-07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00000000-0002-0000-0700-00000C000000}"/>
    <dataValidation allowBlank="1" showInputMessage="1" showErrorMessage="1" prompt="Indique el tipo y número de la normatividad, que genera el requerimiento. Ej. Decreto 612 de 2018" sqref="T18:T174" xr:uid="{00000000-0002-0000-0700-00000D000000}"/>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981"/>
  <sheetViews>
    <sheetView showGridLines="0" topLeftCell="B1" zoomScale="85" zoomScaleNormal="85" workbookViewId="0">
      <selection activeCell="A2" sqref="A2"/>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customWidth="1"/>
    <col min="30" max="30" width="21.25" style="85" customWidth="1"/>
    <col min="31" max="31" width="11.75" style="85" customWidth="1"/>
    <col min="32" max="32" width="11.625" style="85" customWidth="1"/>
    <col min="33" max="33" width="22.625" style="85" customWidth="1"/>
    <col min="34" max="34" width="14.625" style="129" customWidth="1"/>
    <col min="35" max="35" width="19.25" style="85" customWidth="1"/>
    <col min="36" max="36" width="13" style="85"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649</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s="145" customFormat="1" ht="90">
      <c r="A10" s="133"/>
      <c r="B10" s="131" t="s">
        <v>345</v>
      </c>
      <c r="C10" s="134" t="str">
        <f>VLOOKUP($B10,[16]Listas!$A$2:$B$5,2,FALSE)</f>
        <v>PerUno</v>
      </c>
      <c r="D10" s="131" t="s">
        <v>346</v>
      </c>
      <c r="E10" s="134" t="str">
        <f>VLOOKUP($D10,[16]Listas!$E$2:$F$11,2,FALSE)</f>
        <v>ObjUno</v>
      </c>
      <c r="F10" s="131" t="s">
        <v>347</v>
      </c>
      <c r="G10" s="200" t="s">
        <v>204</v>
      </c>
      <c r="H10" s="200"/>
      <c r="I10" s="200"/>
      <c r="J10" s="200"/>
      <c r="K10" s="200"/>
      <c r="L10" s="200"/>
      <c r="M10" s="200" t="s">
        <v>204</v>
      </c>
      <c r="N10" s="201" t="s">
        <v>424</v>
      </c>
      <c r="O10" s="201"/>
      <c r="P10" s="201"/>
      <c r="Q10" s="201"/>
      <c r="R10" s="200"/>
      <c r="S10" s="202" t="s">
        <v>204</v>
      </c>
      <c r="T10" s="149" t="s">
        <v>650</v>
      </c>
      <c r="U10" s="203"/>
      <c r="V10" s="201"/>
      <c r="W10" s="149" t="s">
        <v>651</v>
      </c>
      <c r="X10" s="149" t="s">
        <v>415</v>
      </c>
      <c r="Y10" s="149" t="s">
        <v>0</v>
      </c>
      <c r="Z10" s="149" t="s">
        <v>652</v>
      </c>
      <c r="AA10" s="83" t="s">
        <v>653</v>
      </c>
      <c r="AB10" s="150" t="s">
        <v>630</v>
      </c>
      <c r="AC10" s="149" t="s">
        <v>430</v>
      </c>
      <c r="AD10" s="149" t="s">
        <v>606</v>
      </c>
      <c r="AE10" s="151">
        <v>44927</v>
      </c>
      <c r="AF10" s="151">
        <v>45291</v>
      </c>
      <c r="AG10" s="200"/>
      <c r="AH10" s="200">
        <v>100</v>
      </c>
      <c r="AI10" s="131" t="s">
        <v>0</v>
      </c>
      <c r="AJ10" s="131" t="str">
        <f>VLOOKUP($AI10,[17]Listas!$AB$1:$AC$10,2,FALSE)</f>
        <v>DAF</v>
      </c>
      <c r="AK10" s="131" t="s">
        <v>432</v>
      </c>
      <c r="AL10" s="144"/>
      <c r="AM10" s="144"/>
      <c r="AN10" s="144"/>
      <c r="AO10" s="144"/>
      <c r="AP10" s="144"/>
      <c r="AQ10" s="144"/>
      <c r="AR10" s="144"/>
      <c r="AS10" s="144"/>
      <c r="AT10" s="144"/>
      <c r="AU10" s="144"/>
      <c r="AV10" s="144"/>
      <c r="AW10" s="144"/>
      <c r="AX10" s="144"/>
      <c r="AY10" s="144"/>
      <c r="AZ10" s="144"/>
      <c r="BA10" s="144"/>
      <c r="BB10" s="144"/>
      <c r="BC10" s="144"/>
    </row>
    <row r="11" spans="1:55" ht="225">
      <c r="A11" s="82"/>
      <c r="B11" s="131" t="s">
        <v>345</v>
      </c>
      <c r="C11" s="134" t="str">
        <f>VLOOKUP($B11,[16]Listas!$A$2:$B$5,2,FALSE)</f>
        <v>PerUno</v>
      </c>
      <c r="D11" s="131" t="s">
        <v>346</v>
      </c>
      <c r="E11" s="134" t="str">
        <f>VLOOKUP($D11,[16]Listas!$E$2:$F$11,2,FALSE)</f>
        <v>ObjUno</v>
      </c>
      <c r="F11" s="131" t="s">
        <v>347</v>
      </c>
      <c r="G11" s="112" t="s">
        <v>204</v>
      </c>
      <c r="H11" s="112"/>
      <c r="I11" s="112"/>
      <c r="J11" s="112"/>
      <c r="K11" s="112"/>
      <c r="L11" s="112"/>
      <c r="M11" s="112" t="s">
        <v>204</v>
      </c>
      <c r="N11" s="125" t="s">
        <v>424</v>
      </c>
      <c r="O11" s="125"/>
      <c r="P11" s="125"/>
      <c r="Q11" s="125"/>
      <c r="R11" s="112"/>
      <c r="S11" s="202" t="s">
        <v>204</v>
      </c>
      <c r="T11" s="149" t="s">
        <v>650</v>
      </c>
      <c r="U11" s="148"/>
      <c r="V11" s="125"/>
      <c r="W11" s="149" t="s">
        <v>654</v>
      </c>
      <c r="X11" s="149" t="s">
        <v>415</v>
      </c>
      <c r="Y11" s="149" t="s">
        <v>0</v>
      </c>
      <c r="Z11" s="149" t="s">
        <v>655</v>
      </c>
      <c r="AA11" s="130" t="s">
        <v>656</v>
      </c>
      <c r="AB11" s="150" t="s">
        <v>630</v>
      </c>
      <c r="AC11" s="130" t="s">
        <v>430</v>
      </c>
      <c r="AD11" s="130" t="s">
        <v>606</v>
      </c>
      <c r="AE11" s="151">
        <v>44927</v>
      </c>
      <c r="AF11" s="151">
        <v>45291</v>
      </c>
      <c r="AG11" s="112"/>
      <c r="AH11" s="112">
        <v>100</v>
      </c>
      <c r="AI11" s="109" t="s">
        <v>0</v>
      </c>
      <c r="AJ11" s="109" t="str">
        <f>VLOOKUP($AI11,[17]Listas!$AB$1:$AC$10,2,FALSE)</f>
        <v>DAF</v>
      </c>
      <c r="AK11" s="109" t="s">
        <v>432</v>
      </c>
      <c r="AL11" s="82"/>
      <c r="AM11" s="82"/>
      <c r="AN11" s="82"/>
      <c r="AO11" s="82"/>
      <c r="AP11" s="82"/>
      <c r="AQ11" s="82"/>
      <c r="AR11" s="82"/>
      <c r="AS11" s="82"/>
      <c r="AT11" s="82"/>
      <c r="AU11" s="82"/>
      <c r="AV11" s="82"/>
      <c r="AW11" s="82"/>
      <c r="AX11" s="82"/>
      <c r="AY11" s="82"/>
      <c r="AZ11" s="82"/>
      <c r="BA11" s="82"/>
      <c r="BB11" s="82"/>
      <c r="BC11" s="82"/>
    </row>
    <row r="12" spans="1:55" ht="195">
      <c r="A12" s="82"/>
      <c r="B12" s="131" t="s">
        <v>345</v>
      </c>
      <c r="C12" s="134" t="str">
        <f>VLOOKUP($B12,[16]Listas!$A$2:$B$5,2,FALSE)</f>
        <v>PerUno</v>
      </c>
      <c r="D12" s="131" t="s">
        <v>346</v>
      </c>
      <c r="E12" s="134" t="str">
        <f>VLOOKUP($D12,[16]Listas!$E$2:$F$11,2,FALSE)</f>
        <v>ObjUno</v>
      </c>
      <c r="F12" s="131" t="s">
        <v>347</v>
      </c>
      <c r="G12" s="112" t="s">
        <v>204</v>
      </c>
      <c r="H12" s="112"/>
      <c r="I12" s="112"/>
      <c r="J12" s="112"/>
      <c r="K12" s="112"/>
      <c r="L12" s="112"/>
      <c r="M12" s="112" t="s">
        <v>204</v>
      </c>
      <c r="N12" s="125" t="s">
        <v>424</v>
      </c>
      <c r="O12" s="125"/>
      <c r="P12" s="125"/>
      <c r="Q12" s="125"/>
      <c r="R12" s="112"/>
      <c r="S12" s="202" t="s">
        <v>204</v>
      </c>
      <c r="T12" s="149" t="s">
        <v>650</v>
      </c>
      <c r="U12" s="148"/>
      <c r="V12" s="125"/>
      <c r="W12" s="149" t="s">
        <v>657</v>
      </c>
      <c r="X12" s="149" t="s">
        <v>415</v>
      </c>
      <c r="Y12" s="149" t="s">
        <v>0</v>
      </c>
      <c r="Z12" s="149" t="s">
        <v>658</v>
      </c>
      <c r="AA12" s="130" t="s">
        <v>659</v>
      </c>
      <c r="AB12" s="150" t="s">
        <v>630</v>
      </c>
      <c r="AC12" s="130" t="s">
        <v>430</v>
      </c>
      <c r="AD12" s="130" t="s">
        <v>606</v>
      </c>
      <c r="AE12" s="151">
        <v>44927</v>
      </c>
      <c r="AF12" s="151">
        <v>45291</v>
      </c>
      <c r="AG12" s="112"/>
      <c r="AH12" s="112">
        <v>100</v>
      </c>
      <c r="AI12" s="109" t="s">
        <v>0</v>
      </c>
      <c r="AJ12" s="109" t="str">
        <f>VLOOKUP($AI12,[17]Listas!$AB$1:$AC$10,2,FALSE)</f>
        <v>DAF</v>
      </c>
      <c r="AK12" s="109" t="s">
        <v>432</v>
      </c>
      <c r="AL12" s="82"/>
      <c r="AM12" s="82"/>
      <c r="AN12" s="82"/>
      <c r="AO12" s="82"/>
      <c r="AP12" s="82"/>
      <c r="AQ12" s="82"/>
      <c r="AR12" s="82"/>
      <c r="AS12" s="82"/>
      <c r="AT12" s="82"/>
      <c r="AU12" s="82"/>
      <c r="AV12" s="82"/>
      <c r="AW12" s="82"/>
      <c r="AX12" s="82"/>
      <c r="AY12" s="82"/>
      <c r="AZ12" s="82"/>
      <c r="BA12" s="82"/>
      <c r="BB12" s="82"/>
      <c r="BC12" s="82"/>
    </row>
    <row r="13" spans="1:55" ht="108.75" customHeight="1">
      <c r="A13" s="82"/>
      <c r="B13" s="131" t="s">
        <v>345</v>
      </c>
      <c r="C13" s="134" t="str">
        <f>VLOOKUP($B13,[16]Listas!$A$2:$B$5,2,FALSE)</f>
        <v>PerUno</v>
      </c>
      <c r="D13" s="131" t="s">
        <v>357</v>
      </c>
      <c r="E13" s="134" t="str">
        <f>VLOOKUP($D13,[16]Listas!$E$2:$F$11,2,FALSE)</f>
        <v>ObjDos</v>
      </c>
      <c r="F13" s="131" t="s">
        <v>358</v>
      </c>
      <c r="G13" s="112" t="s">
        <v>204</v>
      </c>
      <c r="H13" s="109"/>
      <c r="I13" s="109"/>
      <c r="J13" s="112" t="s">
        <v>204</v>
      </c>
      <c r="K13" s="109"/>
      <c r="L13" s="109"/>
      <c r="M13" s="112" t="s">
        <v>204</v>
      </c>
      <c r="N13" s="109" t="s">
        <v>424</v>
      </c>
      <c r="O13" s="109"/>
      <c r="P13" s="109"/>
      <c r="Q13" s="109"/>
      <c r="R13" s="109"/>
      <c r="S13" s="202" t="s">
        <v>204</v>
      </c>
      <c r="T13" s="149" t="s">
        <v>650</v>
      </c>
      <c r="U13" s="109"/>
      <c r="V13" s="109"/>
      <c r="W13" s="204" t="s">
        <v>660</v>
      </c>
      <c r="X13" s="204" t="s">
        <v>415</v>
      </c>
      <c r="Y13" s="204" t="s">
        <v>0</v>
      </c>
      <c r="Z13" s="204" t="s">
        <v>661</v>
      </c>
      <c r="AA13" s="204" t="s">
        <v>662</v>
      </c>
      <c r="AB13" s="205" t="s">
        <v>663</v>
      </c>
      <c r="AC13" s="204" t="s">
        <v>430</v>
      </c>
      <c r="AD13" s="204" t="s">
        <v>606</v>
      </c>
      <c r="AE13" s="206">
        <v>44927</v>
      </c>
      <c r="AF13" s="206">
        <v>45199</v>
      </c>
      <c r="AG13" s="112"/>
      <c r="AH13" s="112">
        <v>100</v>
      </c>
      <c r="AI13" s="109" t="s">
        <v>0</v>
      </c>
      <c r="AJ13" s="109" t="str">
        <f>VLOOKUP($AI13,[17]Listas!$AB$1:$AC$10,2,FALSE)</f>
        <v>DAF</v>
      </c>
      <c r="AK13" s="109" t="s">
        <v>432</v>
      </c>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8"/>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21"/>
      <c r="AF84" s="121"/>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22"/>
      <c r="Y97" s="122"/>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7"/>
      <c r="AF106" s="117"/>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16"/>
      <c r="Y133" s="116"/>
      <c r="Z133" s="123"/>
      <c r="AA133" s="109"/>
      <c r="AB133" s="112"/>
      <c r="AC133" s="109"/>
      <c r="AD133" s="109"/>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3"/>
      <c r="Y135" s="123"/>
      <c r="Z135" s="123"/>
      <c r="AA135" s="124"/>
      <c r="AB135" s="124"/>
      <c r="AC135" s="124"/>
      <c r="AD135" s="124"/>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24"/>
      <c r="C139" s="110" t="e">
        <f>VLOOKUP($B139,[17]Listas!$A$2:$B$5,2,FALSE)</f>
        <v>#N/A</v>
      </c>
      <c r="D139" s="124"/>
      <c r="E139" s="110" t="e">
        <f>VLOOKUP($D139,[17]Listas!$E$2:$F$11,2,FALSE)</f>
        <v>#N/A</v>
      </c>
      <c r="F139" s="124"/>
      <c r="G139" s="124"/>
      <c r="H139" s="124"/>
      <c r="I139" s="124"/>
      <c r="J139" s="124"/>
      <c r="K139" s="124"/>
      <c r="L139" s="109"/>
      <c r="M139" s="124"/>
      <c r="N139" s="109"/>
      <c r="O139" s="124"/>
      <c r="P139" s="109"/>
      <c r="Q139" s="124"/>
      <c r="R139" s="109"/>
      <c r="S139" s="109"/>
      <c r="T139" s="109"/>
      <c r="U139" s="124"/>
      <c r="V139" s="109"/>
      <c r="W139" s="116"/>
      <c r="X139" s="120"/>
      <c r="Y139" s="120"/>
      <c r="Z139" s="116"/>
      <c r="AA139" s="124"/>
      <c r="AB139" s="124"/>
      <c r="AC139" s="125"/>
      <c r="AD139" s="109"/>
      <c r="AE139" s="119"/>
      <c r="AF139" s="119"/>
      <c r="AG139" s="112"/>
      <c r="AH139" s="126"/>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24"/>
      <c r="C146" s="110" t="e">
        <f>VLOOKUP($B146,[17]Listas!$A$2:$B$5,2,FALSE)</f>
        <v>#N/A</v>
      </c>
      <c r="D146" s="124"/>
      <c r="E146" s="110" t="e">
        <f>VLOOKUP($D146,[17]Listas!$E$2:$F$11,2,FALSE)</f>
        <v>#N/A</v>
      </c>
      <c r="F146" s="124"/>
      <c r="G146" s="124"/>
      <c r="H146" s="124"/>
      <c r="I146" s="124"/>
      <c r="J146" s="124"/>
      <c r="K146" s="124"/>
      <c r="L146" s="109"/>
      <c r="M146" s="124"/>
      <c r="N146" s="109"/>
      <c r="O146" s="124"/>
      <c r="P146" s="109"/>
      <c r="Q146" s="124"/>
      <c r="R146" s="109"/>
      <c r="S146" s="109"/>
      <c r="T146" s="109"/>
      <c r="U146" s="124"/>
      <c r="V146" s="109"/>
      <c r="W146" s="116"/>
      <c r="X146" s="120"/>
      <c r="Y146" s="120"/>
      <c r="Z146" s="116"/>
      <c r="AA146" s="124"/>
      <c r="AB146" s="124"/>
      <c r="AC146" s="125"/>
      <c r="AD146" s="109"/>
      <c r="AE146" s="119"/>
      <c r="AF146" s="119"/>
      <c r="AG146" s="112"/>
      <c r="AH146" s="126"/>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6"/>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12"/>
      <c r="AC157" s="109"/>
      <c r="AD157" s="109"/>
      <c r="AE157" s="113"/>
      <c r="AF157" s="113"/>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sheetData>
  <sheetProtection algorithmName="SHA-512" hashValue="kqpl5SDzZQvvRvilVg2XnDPRrSwxsP8B0VEvY5MSi+1ldrnIlHQz7EhmkQbq6NXtWQU8usKbk9BW1OToXP+EKQ==" saltValue="8gj7Q7AIno6ZhlX5VjeT7A=="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2">
    <cfRule type="expression" dxfId="8" priority="1">
      <formula>$Z10&lt;&gt;""</formula>
    </cfRule>
  </conditionalFormatting>
  <dataValidations count="14">
    <dataValidation type="whole" operator="equal" allowBlank="1" showInputMessage="1" showErrorMessage="1" sqref="T10:T13" xr:uid="{00000000-0002-0000-0800-000000000000}">
      <formula1>27253034123005</formula1>
    </dataValidation>
    <dataValidation type="list" allowBlank="1" showInputMessage="1" showErrorMessage="1" sqref="S10:S172 G10:K172 U10:U172 Q10:Q172 O10:O172 M10:M172" xr:uid="{00000000-0002-0000-0800-000001000000}">
      <formula1>"X"</formula1>
    </dataValidation>
    <dataValidation allowBlank="1" showInputMessage="1" showErrorMessage="1" prompt="Puede registrar la cantidad de colaboradores que requiera, siempre y cuando cuenten con usuario de Eureka" sqref="AD10:AD172" xr:uid="{00000000-0002-0000-0800-000002000000}"/>
    <dataValidation type="list" allowBlank="1" showInputMessage="1" showErrorMessage="1" sqref="X10:X172" xr:uid="{00000000-0002-0000-0800-000003000000}">
      <formula1>Lideres</formula1>
    </dataValidation>
    <dataValidation allowBlank="1" showInputMessage="1" showErrorMessage="1" prompt="Recuerde que la sumatoria de las actividades del producto deben sumar 100" sqref="AH10:AH172" xr:uid="{00000000-0002-0000-0800-000004000000}"/>
    <dataValidation type="list" allowBlank="1" showInputMessage="1" showErrorMessage="1" sqref="Y10:Y172" xr:uid="{00000000-0002-0000-0800-000005000000}">
      <formula1>Dependencia</formula1>
    </dataValidation>
    <dataValidation type="list" allowBlank="1" showInputMessage="1" showErrorMessage="1" sqref="AK10:AK172" xr:uid="{00000000-0002-0000-0800-000006000000}">
      <formula1>INDIRECT(AJ10)</formula1>
    </dataValidation>
    <dataValidation type="list" allowBlank="1" showErrorMessage="1" sqref="B10:B172" xr:uid="{00000000-0002-0000-0800-000007000000}">
      <formula1>Perspectiva</formula1>
    </dataValidation>
    <dataValidation type="list" allowBlank="1" showErrorMessage="1" sqref="AI10:AI172" xr:uid="{00000000-0002-0000-0800-000008000000}">
      <formula1>Dependencia</formula1>
    </dataValidation>
    <dataValidation type="list" allowBlank="1" showErrorMessage="1" sqref="D10:D172" xr:uid="{00000000-0002-0000-0800-000009000000}">
      <formula1>INDIRECT($C10)</formula1>
    </dataValidation>
    <dataValidation allowBlank="1" showInputMessage="1" showErrorMessage="1" prompt="Indique el tipo y número de la normatividad, que genera el requerimiento. Ej. Decreto 612 de 2018" sqref="T14:T172" xr:uid="{00000000-0002-0000-0800-00000A000000}"/>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800-00000B000000}"/>
    <dataValidation type="textLength" operator="lessThanOrEqual" showInputMessage="1" showErrorMessage="1" error="El número máximo de caracteres son 100" prompt="El número máximo de caracteres incluyendo los espacios es de 100" sqref="Z28:Z172 Z10:Z12" xr:uid="{00000000-0002-0000-0800-00000C000000}">
      <formula1>100</formula1>
    </dataValidation>
    <dataValidation type="list" allowBlank="1" showErrorMessage="1" sqref="F86:F104 F108:F135 F148:F172 F10:F80" xr:uid="{00000000-0002-0000-0800-00000D000000}">
      <formula1>INDIRECT($E10)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982"/>
  <sheetViews>
    <sheetView showGridLines="0" topLeftCell="B1" zoomScale="85" zoomScaleNormal="85" workbookViewId="0">
      <selection activeCell="B1" sqref="B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customWidth="1"/>
    <col min="30" max="30" width="21.25" style="85" customWidth="1"/>
    <col min="31" max="31" width="11.75" style="85" customWidth="1"/>
    <col min="32" max="32" width="11.625" style="85" customWidth="1"/>
    <col min="33" max="33" width="22.625" style="85" customWidth="1"/>
    <col min="34" max="34" width="14.625" style="129" customWidth="1"/>
    <col min="35" max="35" width="19.25" style="85" customWidth="1"/>
    <col min="36" max="36" width="13" style="85"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664</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ustomHeight="1">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s="145" customFormat="1" ht="240">
      <c r="A10" s="133"/>
      <c r="B10" s="131" t="s">
        <v>345</v>
      </c>
      <c r="C10" s="134" t="str">
        <f>VLOOKUP($B10,[16]Listas!$A$2:$B$5,2,FALSE)</f>
        <v>PerUno</v>
      </c>
      <c r="D10" s="131" t="s">
        <v>357</v>
      </c>
      <c r="E10" s="134" t="str">
        <f>VLOOKUP($D10,[16]Listas!$E$2:$F$11,2,FALSE)</f>
        <v>ObjDos</v>
      </c>
      <c r="F10" s="131" t="s">
        <v>423</v>
      </c>
      <c r="G10" s="200" t="s">
        <v>204</v>
      </c>
      <c r="H10" s="200"/>
      <c r="I10" s="200"/>
      <c r="J10" s="200"/>
      <c r="K10" s="200"/>
      <c r="L10" s="200"/>
      <c r="M10" s="200" t="s">
        <v>204</v>
      </c>
      <c r="N10" s="201" t="s">
        <v>424</v>
      </c>
      <c r="O10" s="201"/>
      <c r="P10" s="201"/>
      <c r="Q10" s="201"/>
      <c r="R10" s="200"/>
      <c r="S10" s="202" t="s">
        <v>204</v>
      </c>
      <c r="T10" s="149" t="s">
        <v>665</v>
      </c>
      <c r="U10" s="203"/>
      <c r="V10" s="201"/>
      <c r="W10" s="149" t="s">
        <v>666</v>
      </c>
      <c r="X10" s="149" t="s">
        <v>415</v>
      </c>
      <c r="Y10" s="149" t="s">
        <v>0</v>
      </c>
      <c r="Z10" s="149" t="s">
        <v>667</v>
      </c>
      <c r="AA10" s="83" t="s">
        <v>668</v>
      </c>
      <c r="AB10" s="150" t="s">
        <v>669</v>
      </c>
      <c r="AC10" s="149" t="s">
        <v>430</v>
      </c>
      <c r="AD10" s="149" t="s">
        <v>606</v>
      </c>
      <c r="AE10" s="151">
        <v>44927</v>
      </c>
      <c r="AF10" s="151">
        <v>45291</v>
      </c>
      <c r="AG10" s="200"/>
      <c r="AH10" s="200">
        <v>100</v>
      </c>
      <c r="AI10" s="131" t="s">
        <v>0</v>
      </c>
      <c r="AJ10" s="131" t="str">
        <f>VLOOKUP($AI10,[17]Listas!$AB$1:$AC$10,2,FALSE)</f>
        <v>DAF</v>
      </c>
      <c r="AK10" s="131" t="s">
        <v>432</v>
      </c>
      <c r="AL10" s="144"/>
      <c r="AM10" s="144"/>
      <c r="AN10" s="144"/>
      <c r="AO10" s="144"/>
      <c r="AP10" s="144"/>
      <c r="AQ10" s="144"/>
      <c r="AR10" s="144"/>
      <c r="AS10" s="144"/>
      <c r="AT10" s="144"/>
      <c r="AU10" s="144"/>
      <c r="AV10" s="144"/>
      <c r="AW10" s="144"/>
      <c r="AX10" s="144"/>
      <c r="AY10" s="144"/>
      <c r="AZ10" s="144"/>
      <c r="BA10" s="144"/>
      <c r="BB10" s="144"/>
      <c r="BC10" s="144"/>
    </row>
    <row r="11" spans="1:55" ht="105">
      <c r="A11" s="82"/>
      <c r="B11" s="109" t="s">
        <v>345</v>
      </c>
      <c r="C11" s="110" t="str">
        <f>VLOOKUP($B11,[17]Listas!$A$2:$B$5,2,FALSE)</f>
        <v>PerUno</v>
      </c>
      <c r="D11" s="131" t="s">
        <v>357</v>
      </c>
      <c r="E11" s="134" t="str">
        <f>VLOOKUP($D11,[16]Listas!$E$2:$F$11,2,FALSE)</f>
        <v>ObjDos</v>
      </c>
      <c r="F11" s="131" t="s">
        <v>423</v>
      </c>
      <c r="G11" s="112" t="s">
        <v>204</v>
      </c>
      <c r="H11" s="112"/>
      <c r="I11" s="112"/>
      <c r="J11" s="112"/>
      <c r="K11" s="112"/>
      <c r="L11" s="112"/>
      <c r="M11" s="112" t="s">
        <v>204</v>
      </c>
      <c r="N11" s="125" t="s">
        <v>424</v>
      </c>
      <c r="O11" s="125"/>
      <c r="P11" s="125"/>
      <c r="Q11" s="125"/>
      <c r="R11" s="112"/>
      <c r="S11" s="202" t="s">
        <v>204</v>
      </c>
      <c r="T11" s="149" t="s">
        <v>665</v>
      </c>
      <c r="U11" s="148"/>
      <c r="V11" s="125"/>
      <c r="W11" s="149" t="s">
        <v>670</v>
      </c>
      <c r="X11" s="149" t="s">
        <v>415</v>
      </c>
      <c r="Y11" s="149" t="s">
        <v>0</v>
      </c>
      <c r="Z11" s="149" t="s">
        <v>671</v>
      </c>
      <c r="AA11" s="149" t="s">
        <v>672</v>
      </c>
      <c r="AB11" s="150" t="s">
        <v>669</v>
      </c>
      <c r="AC11" s="130" t="s">
        <v>430</v>
      </c>
      <c r="AD11" s="130" t="s">
        <v>606</v>
      </c>
      <c r="AE11" s="151">
        <v>44927</v>
      </c>
      <c r="AF11" s="151">
        <v>45291</v>
      </c>
      <c r="AG11" s="112"/>
      <c r="AH11" s="112">
        <v>100</v>
      </c>
      <c r="AI11" s="109" t="s">
        <v>0</v>
      </c>
      <c r="AJ11" s="109" t="str">
        <f>VLOOKUP($AI11,[17]Listas!$AB$1:$AC$10,2,FALSE)</f>
        <v>DAF</v>
      </c>
      <c r="AK11" s="109" t="s">
        <v>432</v>
      </c>
      <c r="AL11" s="82"/>
      <c r="AM11" s="82"/>
      <c r="AN11" s="82"/>
      <c r="AO11" s="82"/>
      <c r="AP11" s="82"/>
      <c r="AQ11" s="82"/>
      <c r="AR11" s="82"/>
      <c r="AS11" s="82"/>
      <c r="AT11" s="82"/>
      <c r="AU11" s="82"/>
      <c r="AV11" s="82"/>
      <c r="AW11" s="82"/>
      <c r="AX11" s="82"/>
      <c r="AY11" s="82"/>
      <c r="AZ11" s="82"/>
      <c r="BA11" s="82"/>
      <c r="BB11" s="82"/>
      <c r="BC11" s="82"/>
    </row>
    <row r="12" spans="1:55" ht="114" customHeight="1">
      <c r="A12" s="82"/>
      <c r="B12" s="109" t="s">
        <v>345</v>
      </c>
      <c r="C12" s="110" t="str">
        <f>VLOOKUP($B12,[17]Listas!$A$2:$B$5,2,FALSE)</f>
        <v>PerUno</v>
      </c>
      <c r="D12" s="131" t="s">
        <v>357</v>
      </c>
      <c r="E12" s="134" t="str">
        <f>VLOOKUP($D12,[16]Listas!$E$2:$F$11,2,FALSE)</f>
        <v>ObjDos</v>
      </c>
      <c r="F12" s="131" t="s">
        <v>423</v>
      </c>
      <c r="G12" s="112" t="s">
        <v>204</v>
      </c>
      <c r="H12" s="112"/>
      <c r="I12" s="112"/>
      <c r="J12" s="112"/>
      <c r="K12" s="112"/>
      <c r="L12" s="112"/>
      <c r="M12" s="112" t="s">
        <v>204</v>
      </c>
      <c r="N12" s="125" t="s">
        <v>424</v>
      </c>
      <c r="O12" s="125"/>
      <c r="P12" s="125"/>
      <c r="Q12" s="125"/>
      <c r="R12" s="112"/>
      <c r="S12" s="202" t="s">
        <v>204</v>
      </c>
      <c r="T12" s="149" t="s">
        <v>665</v>
      </c>
      <c r="U12" s="148"/>
      <c r="V12" s="125"/>
      <c r="W12" s="149" t="s">
        <v>673</v>
      </c>
      <c r="X12" s="149" t="s">
        <v>415</v>
      </c>
      <c r="Y12" s="149" t="s">
        <v>0</v>
      </c>
      <c r="Z12" s="149" t="s">
        <v>674</v>
      </c>
      <c r="AA12" s="149" t="s">
        <v>675</v>
      </c>
      <c r="AB12" s="150" t="s">
        <v>669</v>
      </c>
      <c r="AC12" s="130" t="s">
        <v>430</v>
      </c>
      <c r="AD12" s="130" t="s">
        <v>606</v>
      </c>
      <c r="AE12" s="151">
        <v>44927</v>
      </c>
      <c r="AF12" s="151">
        <v>45291</v>
      </c>
      <c r="AG12" s="112"/>
      <c r="AH12" s="112">
        <v>100</v>
      </c>
      <c r="AI12" s="109" t="s">
        <v>0</v>
      </c>
      <c r="AJ12" s="109" t="str">
        <f>VLOOKUP($AI12,[17]Listas!$AB$1:$AC$10,2,FALSE)</f>
        <v>DAF</v>
      </c>
      <c r="AK12" s="109" t="s">
        <v>432</v>
      </c>
      <c r="AL12" s="82"/>
      <c r="AM12" s="82"/>
      <c r="AN12" s="82"/>
      <c r="AO12" s="82"/>
      <c r="AP12" s="82"/>
      <c r="AQ12" s="82"/>
      <c r="AR12" s="82"/>
      <c r="AS12" s="82"/>
      <c r="AT12" s="82"/>
      <c r="AU12" s="82"/>
      <c r="AV12" s="82"/>
      <c r="AW12" s="82"/>
      <c r="AX12" s="82"/>
      <c r="AY12" s="82"/>
      <c r="AZ12" s="82"/>
      <c r="BA12" s="82"/>
      <c r="BB12" s="82"/>
      <c r="BC12" s="82"/>
    </row>
    <row r="13" spans="1:55" ht="123" customHeight="1">
      <c r="A13" s="82"/>
      <c r="B13" s="109" t="s">
        <v>345</v>
      </c>
      <c r="C13" s="110" t="str">
        <f>VLOOKUP($B13,[17]Listas!$A$2:$B$5,2,FALSE)</f>
        <v>PerUno</v>
      </c>
      <c r="D13" s="131" t="s">
        <v>357</v>
      </c>
      <c r="E13" s="134" t="str">
        <f>VLOOKUP($D13,[16]Listas!$E$2:$F$11,2,FALSE)</f>
        <v>ObjDos</v>
      </c>
      <c r="F13" s="131" t="s">
        <v>423</v>
      </c>
      <c r="G13" s="112" t="s">
        <v>204</v>
      </c>
      <c r="H13" s="112"/>
      <c r="I13" s="112"/>
      <c r="J13" s="112"/>
      <c r="K13" s="112"/>
      <c r="L13" s="112"/>
      <c r="M13" s="112" t="s">
        <v>204</v>
      </c>
      <c r="N13" s="125" t="s">
        <v>424</v>
      </c>
      <c r="O13" s="125"/>
      <c r="P13" s="125"/>
      <c r="Q13" s="125"/>
      <c r="R13" s="112"/>
      <c r="S13" s="202" t="s">
        <v>204</v>
      </c>
      <c r="T13" s="149" t="s">
        <v>665</v>
      </c>
      <c r="U13" s="148"/>
      <c r="V13" s="125"/>
      <c r="W13" s="149" t="s">
        <v>676</v>
      </c>
      <c r="X13" s="149" t="s">
        <v>415</v>
      </c>
      <c r="Y13" s="149" t="s">
        <v>0</v>
      </c>
      <c r="Z13" s="149" t="s">
        <v>677</v>
      </c>
      <c r="AA13" s="149" t="s">
        <v>678</v>
      </c>
      <c r="AB13" s="150" t="s">
        <v>669</v>
      </c>
      <c r="AC13" s="130" t="s">
        <v>430</v>
      </c>
      <c r="AD13" s="130" t="s">
        <v>606</v>
      </c>
      <c r="AE13" s="151">
        <v>44927</v>
      </c>
      <c r="AF13" s="151">
        <v>45291</v>
      </c>
      <c r="AG13" s="112"/>
      <c r="AH13" s="112">
        <v>100</v>
      </c>
      <c r="AI13" s="109" t="s">
        <v>0</v>
      </c>
      <c r="AJ13" s="109" t="str">
        <f>VLOOKUP($AI13,[17]Listas!$AB$1:$AC$10,2,FALSE)</f>
        <v>DAF</v>
      </c>
      <c r="AK13" s="109" t="s">
        <v>432</v>
      </c>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12"/>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8"/>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3"/>
      <c r="AF28" s="113"/>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16"/>
      <c r="Y81" s="116"/>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21"/>
      <c r="AF85" s="121"/>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20"/>
      <c r="Y86" s="120"/>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9"/>
      <c r="AF96" s="119"/>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22"/>
      <c r="Y98" s="122"/>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16"/>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16"/>
      <c r="Y105" s="116"/>
      <c r="Z105" s="122"/>
      <c r="AA105" s="109"/>
      <c r="AB105" s="109"/>
      <c r="AC105" s="109"/>
      <c r="AD105" s="109"/>
      <c r="AE105" s="113"/>
      <c r="AF105" s="113"/>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7"/>
      <c r="AF106" s="117"/>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7"/>
      <c r="AF107" s="117"/>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20"/>
      <c r="Y108" s="120"/>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22"/>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16"/>
      <c r="Y119" s="116"/>
      <c r="Z119" s="116"/>
      <c r="AA119" s="109"/>
      <c r="AB119" s="109"/>
      <c r="AC119" s="109"/>
      <c r="AD119" s="109"/>
      <c r="AE119" s="119"/>
      <c r="AF119" s="119"/>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16"/>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16"/>
      <c r="Y134" s="116"/>
      <c r="Z134" s="123"/>
      <c r="AA134" s="109"/>
      <c r="AB134" s="112"/>
      <c r="AC134" s="109"/>
      <c r="AD134" s="109"/>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3"/>
      <c r="Y135" s="123"/>
      <c r="Z135" s="123"/>
      <c r="AA135" s="124"/>
      <c r="AB135" s="124"/>
      <c r="AC135" s="124"/>
      <c r="AD135" s="124"/>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3"/>
      <c r="Y136" s="123"/>
      <c r="Z136" s="123"/>
      <c r="AA136" s="124"/>
      <c r="AB136" s="124"/>
      <c r="AC136" s="124"/>
      <c r="AD136" s="124"/>
      <c r="AE136" s="113"/>
      <c r="AF136" s="113"/>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24"/>
      <c r="C140" s="110" t="e">
        <f>VLOOKUP($B140,[17]Listas!$A$2:$B$5,2,FALSE)</f>
        <v>#N/A</v>
      </c>
      <c r="D140" s="124"/>
      <c r="E140" s="110" t="e">
        <f>VLOOKUP($D140,[17]Listas!$E$2:$F$11,2,FALSE)</f>
        <v>#N/A</v>
      </c>
      <c r="F140" s="124"/>
      <c r="G140" s="124"/>
      <c r="H140" s="124"/>
      <c r="I140" s="124"/>
      <c r="J140" s="124"/>
      <c r="K140" s="124"/>
      <c r="L140" s="109"/>
      <c r="M140" s="124"/>
      <c r="N140" s="109"/>
      <c r="O140" s="124"/>
      <c r="P140" s="109"/>
      <c r="Q140" s="124"/>
      <c r="R140" s="109"/>
      <c r="S140" s="109"/>
      <c r="T140" s="109"/>
      <c r="U140" s="124"/>
      <c r="V140" s="109"/>
      <c r="W140" s="116"/>
      <c r="X140" s="120"/>
      <c r="Y140" s="120"/>
      <c r="Z140" s="116"/>
      <c r="AA140" s="124"/>
      <c r="AB140" s="124"/>
      <c r="AC140" s="125"/>
      <c r="AD140" s="109"/>
      <c r="AE140" s="119"/>
      <c r="AF140" s="119"/>
      <c r="AG140" s="112"/>
      <c r="AH140" s="126"/>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24"/>
      <c r="C147" s="110" t="e">
        <f>VLOOKUP($B147,[17]Listas!$A$2:$B$5,2,FALSE)</f>
        <v>#N/A</v>
      </c>
      <c r="D147" s="124"/>
      <c r="E147" s="110" t="e">
        <f>VLOOKUP($D147,[17]Listas!$E$2:$F$11,2,FALSE)</f>
        <v>#N/A</v>
      </c>
      <c r="F147" s="124"/>
      <c r="G147" s="124"/>
      <c r="H147" s="124"/>
      <c r="I147" s="124"/>
      <c r="J147" s="124"/>
      <c r="K147" s="124"/>
      <c r="L147" s="109"/>
      <c r="M147" s="124"/>
      <c r="N147" s="109"/>
      <c r="O147" s="124"/>
      <c r="P147" s="109"/>
      <c r="Q147" s="124"/>
      <c r="R147" s="109"/>
      <c r="S147" s="109"/>
      <c r="T147" s="109"/>
      <c r="U147" s="124"/>
      <c r="V147" s="109"/>
      <c r="W147" s="116"/>
      <c r="X147" s="120"/>
      <c r="Y147" s="120"/>
      <c r="Z147" s="116"/>
      <c r="AA147" s="124"/>
      <c r="AB147" s="124"/>
      <c r="AC147" s="125"/>
      <c r="AD147" s="109"/>
      <c r="AE147" s="119"/>
      <c r="AF147" s="119"/>
      <c r="AG147" s="112"/>
      <c r="AH147" s="126"/>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0"/>
      <c r="Y148" s="120"/>
      <c r="Z148" s="116"/>
      <c r="AA148" s="109"/>
      <c r="AB148" s="109"/>
      <c r="AC148" s="109"/>
      <c r="AD148" s="109"/>
      <c r="AE148" s="119"/>
      <c r="AF148" s="119"/>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12"/>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6"/>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24"/>
      <c r="Y156" s="124"/>
      <c r="Z156" s="124"/>
      <c r="AA156" s="124"/>
      <c r="AB156" s="124"/>
      <c r="AC156" s="124"/>
      <c r="AD156" s="124"/>
      <c r="AE156" s="113"/>
      <c r="AF156" s="113"/>
      <c r="AG156" s="112"/>
      <c r="AH156" s="127"/>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12"/>
      <c r="AC157" s="109"/>
      <c r="AD157" s="109"/>
      <c r="AE157" s="113"/>
      <c r="AF157" s="113"/>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12"/>
      <c r="AC158" s="109"/>
      <c r="AD158" s="109"/>
      <c r="AE158" s="113"/>
      <c r="AF158" s="113"/>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16"/>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VLOOKUP($B173,[17]Listas!$A$2:$B$5,2,FALSE)</f>
        <v>#N/A</v>
      </c>
      <c r="D173" s="109"/>
      <c r="E173" s="110" t="e">
        <f>VLOOKUP($D173,[17]Listas!$E$2:$F$11,2,FALSE)</f>
        <v>#N/A</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19"/>
      <c r="AF173" s="119"/>
      <c r="AG173" s="112"/>
      <c r="AH173" s="112"/>
      <c r="AI173" s="109"/>
      <c r="AJ173" s="109" t="e">
        <f>VLOOKUP($AI173,[17]Listas!$AB$1:$AC$10,2,FALSE)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sheetData>
  <sheetProtection algorithmName="SHA-512" hashValue="NG79IEOAKigdCoSNIy9PcQpcEAnvG6+eJeCZZQQQai5kHZm9zIw7VZ/b2BdkI14oI+g67RlUFrrA4nB2WfjQUA==" saltValue="e0Z5Fy43EKov+mEDal10hQ==" spinCount="100000" sheet="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3">
    <cfRule type="expression" dxfId="7" priority="1">
      <formula>$Z10&lt;&gt;""</formula>
    </cfRule>
  </conditionalFormatting>
  <dataValidations count="14">
    <dataValidation type="list" allowBlank="1" showInputMessage="1" showErrorMessage="1" sqref="G10:K173 O10:O173 Q10:Q173 U10:U173 M10:M173 S10:S173" xr:uid="{00000000-0002-0000-0900-000000000000}">
      <formula1>"X"</formula1>
    </dataValidation>
    <dataValidation allowBlank="1" showInputMessage="1" showErrorMessage="1" prompt="Puede registrar la cantidad de colaboradores que requiera, siempre y cuando cuenten con usuario de Eureka" sqref="AD10:AD173" xr:uid="{00000000-0002-0000-0900-000001000000}"/>
    <dataValidation type="list" allowBlank="1" showInputMessage="1" showErrorMessage="1" sqref="X10:X173" xr:uid="{00000000-0002-0000-0900-000002000000}">
      <formula1>Lideres</formula1>
    </dataValidation>
    <dataValidation allowBlank="1" showInputMessage="1" showErrorMessage="1" prompt="Recuerde que la sumatoria de las actividades del producto deben sumar 100" sqref="AH10:AH173" xr:uid="{00000000-0002-0000-0900-000003000000}"/>
    <dataValidation type="list" allowBlank="1" showInputMessage="1" showErrorMessage="1" sqref="Y10:Y173" xr:uid="{00000000-0002-0000-0900-000004000000}">
      <formula1>Dependencia</formula1>
    </dataValidation>
    <dataValidation type="list" allowBlank="1" showInputMessage="1" showErrorMessage="1" sqref="AK10:AK173" xr:uid="{00000000-0002-0000-0900-000005000000}">
      <formula1>INDIRECT(AJ10)</formula1>
    </dataValidation>
    <dataValidation type="list" allowBlank="1" showErrorMessage="1" sqref="B10:B173" xr:uid="{00000000-0002-0000-0900-000006000000}">
      <formula1>Perspectiva</formula1>
    </dataValidation>
    <dataValidation type="list" allowBlank="1" showErrorMessage="1" sqref="AI10:AI173" xr:uid="{00000000-0002-0000-0900-000007000000}">
      <formula1>Dependencia</formula1>
    </dataValidation>
    <dataValidation type="list" allowBlank="1" showErrorMessage="1" sqref="D10:D173" xr:uid="{00000000-0002-0000-0900-000008000000}">
      <formula1>INDIRECT($C10)</formula1>
    </dataValidation>
    <dataValidation type="whole" operator="equal" allowBlank="1" showInputMessage="1" showErrorMessage="1" sqref="T10:T13" xr:uid="{00000000-0002-0000-0900-000009000000}">
      <formula1>27253034123005</formula1>
    </dataValidation>
    <dataValidation allowBlank="1" showInputMessage="1" showErrorMessage="1" prompt="Indique el tipo y número de la normatividad, que genera el requerimiento. Ej. Decreto 612 de 2018" sqref="T14:T173" xr:uid="{00000000-0002-0000-0900-00000A000000}"/>
    <dataValidation allowBlank="1" showInputMessage="1" showErrorMessage="1" prompt="Diligencie el número de la entidad del sector salud que generó el requerimiento:_x000a_1. Ministerio de Salud y Protección Social_x000a_2. Superintendencia de Salud" sqref="R1:T1 R174:T1048576" xr:uid="{00000000-0002-0000-0900-00000B000000}"/>
    <dataValidation type="textLength" operator="lessThanOrEqual" showInputMessage="1" showErrorMessage="1" error="El número máximo de caracteres son 100" prompt="El número máximo de caracteres incluyendo los espacios es de 100" sqref="Z29:Z173 Z10:Z13" xr:uid="{00000000-0002-0000-0900-00000C000000}">
      <formula1>100</formula1>
    </dataValidation>
    <dataValidation type="list" allowBlank="1" showErrorMessage="1" sqref="F87:F105 F109:F136 F149:F173 F10:F81" xr:uid="{00000000-0002-0000-0900-00000D000000}">
      <formula1>INDIRECT($E10)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BB832"/>
  <sheetViews>
    <sheetView showGridLines="0" zoomScale="80" zoomScaleNormal="80" workbookViewId="0">
      <selection activeCell="A2" sqref="A2:D5"/>
    </sheetView>
  </sheetViews>
  <sheetFormatPr baseColWidth="10" defaultColWidth="12.625" defaultRowHeight="15" customHeight="1"/>
  <cols>
    <col min="1" max="1" width="17.75" style="253" customWidth="1"/>
    <col min="2" max="2" width="15.875" style="253" hidden="1" customWidth="1"/>
    <col min="3" max="3" width="41.125" style="253" customWidth="1"/>
    <col min="4" max="4" width="6.875" style="253" hidden="1" customWidth="1"/>
    <col min="5" max="5" width="34.875" style="253" bestFit="1" customWidth="1"/>
    <col min="6" max="6" width="20.625" style="253" customWidth="1"/>
    <col min="7" max="7" width="15.25" style="253" customWidth="1"/>
    <col min="8" max="8" width="16.125" style="253" customWidth="1"/>
    <col min="9" max="9" width="15.5" style="253" customWidth="1"/>
    <col min="10" max="11" width="15.625" style="253" customWidth="1"/>
    <col min="12" max="12" width="13.125" style="253" customWidth="1"/>
    <col min="13" max="13" width="14.375" style="253" customWidth="1"/>
    <col min="14" max="14" width="15.5" style="253" customWidth="1"/>
    <col min="15" max="15" width="12.625" style="253" customWidth="1"/>
    <col min="16" max="16" width="15.5" style="253" customWidth="1"/>
    <col min="17" max="17" width="10.875" style="253" customWidth="1"/>
    <col min="18" max="18" width="13.125" style="253" customWidth="1"/>
    <col min="19" max="19" width="16.125" style="253" customWidth="1"/>
    <col min="20" max="20" width="14.625" style="253" customWidth="1"/>
    <col min="21" max="21" width="13.625" style="253" customWidth="1"/>
    <col min="22" max="22" width="28.25" style="253" customWidth="1"/>
    <col min="23" max="23" width="31.125" style="253" customWidth="1"/>
    <col min="24" max="25" width="17.125" style="253" customWidth="1"/>
    <col min="26" max="26" width="27.5" style="253" customWidth="1"/>
    <col min="27" max="27" width="28.25" style="253" customWidth="1"/>
    <col min="28" max="28" width="27.375" style="253" customWidth="1"/>
    <col min="29" max="29" width="23.75" style="253" customWidth="1"/>
    <col min="30" max="30" width="27.125" style="253" customWidth="1"/>
    <col min="31" max="31" width="11.75" style="253" customWidth="1"/>
    <col min="32" max="32" width="11.625" style="253" customWidth="1"/>
    <col min="33" max="33" width="24.25" style="253" customWidth="1"/>
    <col min="34" max="34" width="15.25" style="253" customWidth="1"/>
    <col min="35" max="35" width="20.625" style="253" customWidth="1"/>
    <col min="36" max="36" width="16.375" style="253" customWidth="1"/>
    <col min="37" max="37" width="17.125" style="253" customWidth="1"/>
    <col min="38" max="38" width="19.625" style="253" customWidth="1"/>
    <col min="39" max="54" width="10" style="253" customWidth="1"/>
    <col min="55" max="16384" width="12.625" style="253"/>
  </cols>
  <sheetData>
    <row r="1" spans="1:54" ht="15.75" thickBot="1">
      <c r="A1" s="252"/>
      <c r="B1" s="252"/>
      <c r="C1" s="252"/>
      <c r="D1" s="252"/>
      <c r="E1" s="252"/>
      <c r="F1" s="252"/>
      <c r="G1" s="252"/>
      <c r="H1" s="252"/>
      <c r="I1" s="252"/>
      <c r="J1" s="252"/>
      <c r="K1" s="252"/>
      <c r="L1" s="252"/>
      <c r="M1" s="252"/>
      <c r="N1" s="252"/>
      <c r="O1" s="252"/>
      <c r="P1" s="252"/>
      <c r="Q1" s="252"/>
      <c r="R1" s="252"/>
      <c r="S1" s="252"/>
      <c r="T1" s="252"/>
      <c r="U1" s="252"/>
      <c r="V1" s="252"/>
      <c r="W1" s="252"/>
      <c r="X1" s="252"/>
      <c r="Z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row>
    <row r="2" spans="1:54">
      <c r="A2" s="385"/>
      <c r="B2" s="386"/>
      <c r="C2" s="386"/>
      <c r="D2" s="387"/>
      <c r="E2" s="394" t="s">
        <v>157</v>
      </c>
      <c r="F2" s="396" t="s">
        <v>158</v>
      </c>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8"/>
      <c r="AI2" s="254" t="s">
        <v>159</v>
      </c>
      <c r="AJ2" s="255"/>
      <c r="AK2" s="256" t="s">
        <v>160</v>
      </c>
      <c r="AL2" s="252"/>
      <c r="AM2" s="252"/>
      <c r="AN2" s="252"/>
      <c r="AO2" s="252"/>
      <c r="AP2" s="252"/>
      <c r="AQ2" s="252"/>
      <c r="AR2" s="252"/>
      <c r="AS2" s="252"/>
      <c r="AT2" s="252"/>
      <c r="AU2" s="252"/>
      <c r="AV2" s="252"/>
      <c r="AW2" s="252"/>
      <c r="AX2" s="252"/>
      <c r="AY2" s="252"/>
      <c r="AZ2" s="252"/>
      <c r="BA2" s="252"/>
      <c r="BB2" s="252"/>
    </row>
    <row r="3" spans="1:54">
      <c r="A3" s="388"/>
      <c r="B3" s="389"/>
      <c r="C3" s="389"/>
      <c r="D3" s="390"/>
      <c r="E3" s="395"/>
      <c r="F3" s="399"/>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1"/>
      <c r="AI3" s="257" t="s">
        <v>161</v>
      </c>
      <c r="AJ3" s="258"/>
      <c r="AK3" s="259">
        <v>5</v>
      </c>
      <c r="AL3" s="252"/>
      <c r="AM3" s="252"/>
      <c r="AN3" s="252"/>
      <c r="AO3" s="252"/>
      <c r="AP3" s="252"/>
      <c r="AQ3" s="252"/>
      <c r="AR3" s="252"/>
      <c r="AS3" s="252"/>
      <c r="AT3" s="252"/>
      <c r="AU3" s="252"/>
      <c r="AV3" s="252"/>
      <c r="AW3" s="252"/>
      <c r="AX3" s="252"/>
      <c r="AY3" s="252"/>
      <c r="AZ3" s="252"/>
      <c r="BA3" s="252"/>
      <c r="BB3" s="252"/>
    </row>
    <row r="4" spans="1:54">
      <c r="A4" s="388"/>
      <c r="B4" s="389"/>
      <c r="C4" s="389"/>
      <c r="D4" s="390"/>
      <c r="E4" s="395" t="s">
        <v>162</v>
      </c>
      <c r="F4" s="403" t="s">
        <v>975</v>
      </c>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5"/>
      <c r="AI4" s="257" t="s">
        <v>164</v>
      </c>
      <c r="AJ4" s="258"/>
      <c r="AK4" s="260">
        <v>44907</v>
      </c>
      <c r="AL4" s="252"/>
      <c r="AM4" s="252"/>
      <c r="AN4" s="252"/>
      <c r="AO4" s="252"/>
      <c r="AP4" s="252"/>
      <c r="AQ4" s="252"/>
      <c r="AR4" s="252"/>
      <c r="AS4" s="252"/>
      <c r="AT4" s="252"/>
      <c r="AU4" s="252"/>
      <c r="AV4" s="252"/>
      <c r="AW4" s="252"/>
      <c r="AX4" s="252"/>
      <c r="AY4" s="252"/>
      <c r="AZ4" s="252"/>
      <c r="BA4" s="252"/>
      <c r="BB4" s="252"/>
    </row>
    <row r="5" spans="1:54" ht="15.75" thickBot="1">
      <c r="A5" s="391"/>
      <c r="B5" s="392"/>
      <c r="C5" s="392"/>
      <c r="D5" s="393"/>
      <c r="E5" s="402"/>
      <c r="F5" s="406"/>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8"/>
      <c r="AI5" s="261" t="s">
        <v>165</v>
      </c>
      <c r="AJ5" s="262"/>
      <c r="AK5" s="263" t="s">
        <v>166</v>
      </c>
      <c r="AL5" s="252"/>
      <c r="AM5" s="252"/>
      <c r="AN5" s="252"/>
      <c r="AO5" s="252"/>
      <c r="AP5" s="252"/>
      <c r="AQ5" s="252"/>
      <c r="AR5" s="252"/>
      <c r="AS5" s="252"/>
      <c r="AT5" s="252"/>
      <c r="AU5" s="252"/>
      <c r="AV5" s="252"/>
      <c r="AW5" s="252"/>
      <c r="AX5" s="252"/>
      <c r="AY5" s="252"/>
      <c r="AZ5" s="252"/>
      <c r="BA5" s="252"/>
      <c r="BB5" s="252"/>
    </row>
    <row r="6" spans="1:54" ht="19.5"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64"/>
      <c r="Z6" s="252"/>
      <c r="AA6" s="264"/>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row>
    <row r="7" spans="1:54" ht="21.95" customHeight="1">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row>
    <row r="8" spans="1:54" ht="36.75" customHeight="1">
      <c r="A8" s="382" t="s">
        <v>167</v>
      </c>
      <c r="B8" s="266"/>
      <c r="C8" s="382" t="s">
        <v>168</v>
      </c>
      <c r="D8" s="267"/>
      <c r="E8" s="382" t="s">
        <v>169</v>
      </c>
      <c r="F8" s="409" t="s">
        <v>170</v>
      </c>
      <c r="G8" s="410"/>
      <c r="H8" s="410"/>
      <c r="I8" s="410"/>
      <c r="J8" s="410"/>
      <c r="K8" s="410"/>
      <c r="L8" s="410"/>
      <c r="M8" s="410"/>
      <c r="N8" s="410"/>
      <c r="O8" s="410"/>
      <c r="P8" s="410"/>
      <c r="Q8" s="410"/>
      <c r="R8" s="410"/>
      <c r="S8" s="410"/>
      <c r="T8" s="410"/>
      <c r="U8" s="411"/>
      <c r="V8" s="379" t="s">
        <v>976</v>
      </c>
      <c r="W8" s="382" t="s">
        <v>171</v>
      </c>
      <c r="X8" s="382" t="s">
        <v>172</v>
      </c>
      <c r="Y8" s="382" t="s">
        <v>173</v>
      </c>
      <c r="Z8" s="382" t="s">
        <v>174</v>
      </c>
      <c r="AA8" s="382" t="s">
        <v>175</v>
      </c>
      <c r="AB8" s="382" t="s">
        <v>176</v>
      </c>
      <c r="AC8" s="382" t="s">
        <v>177</v>
      </c>
      <c r="AD8" s="382" t="s">
        <v>178</v>
      </c>
      <c r="AE8" s="382" t="s">
        <v>179</v>
      </c>
      <c r="AF8" s="379" t="s">
        <v>180</v>
      </c>
      <c r="AG8" s="382" t="s">
        <v>181</v>
      </c>
      <c r="AH8" s="379" t="s">
        <v>182</v>
      </c>
      <c r="AI8" s="379" t="s">
        <v>183</v>
      </c>
      <c r="AJ8" s="268"/>
      <c r="AK8" s="379" t="s">
        <v>184</v>
      </c>
      <c r="AL8" s="265"/>
      <c r="AM8" s="265"/>
      <c r="AN8" s="265"/>
      <c r="AO8" s="265"/>
      <c r="AP8" s="265"/>
      <c r="AQ8" s="265"/>
      <c r="AR8" s="265"/>
      <c r="AS8" s="265"/>
      <c r="AT8" s="265"/>
      <c r="AU8" s="265"/>
      <c r="AV8" s="265"/>
      <c r="AW8" s="265"/>
      <c r="AX8" s="265"/>
      <c r="AY8" s="265"/>
      <c r="AZ8" s="265"/>
      <c r="BA8" s="265"/>
      <c r="BB8" s="265"/>
    </row>
    <row r="9" spans="1:54" ht="63">
      <c r="A9" s="383"/>
      <c r="B9" s="269"/>
      <c r="C9" s="383"/>
      <c r="D9" s="270"/>
      <c r="E9" s="383"/>
      <c r="F9" s="271" t="s">
        <v>186</v>
      </c>
      <c r="G9" s="271" t="s">
        <v>187</v>
      </c>
      <c r="H9" s="271" t="s">
        <v>1091</v>
      </c>
      <c r="I9" s="271" t="s">
        <v>188</v>
      </c>
      <c r="J9" s="271" t="s">
        <v>189</v>
      </c>
      <c r="K9" s="272" t="s">
        <v>190</v>
      </c>
      <c r="L9" s="271" t="s">
        <v>191</v>
      </c>
      <c r="M9" s="272" t="s">
        <v>192</v>
      </c>
      <c r="N9" s="271" t="s">
        <v>193</v>
      </c>
      <c r="O9" s="272" t="s">
        <v>194</v>
      </c>
      <c r="P9" s="271" t="s">
        <v>195</v>
      </c>
      <c r="Q9" s="272" t="s">
        <v>196</v>
      </c>
      <c r="R9" s="271" t="s">
        <v>197</v>
      </c>
      <c r="S9" s="272" t="s">
        <v>198</v>
      </c>
      <c r="T9" s="271" t="s">
        <v>199</v>
      </c>
      <c r="U9" s="272" t="s">
        <v>200</v>
      </c>
      <c r="V9" s="381" t="s">
        <v>976</v>
      </c>
      <c r="W9" s="383"/>
      <c r="X9" s="383"/>
      <c r="Y9" s="383"/>
      <c r="Z9" s="383"/>
      <c r="AA9" s="383"/>
      <c r="AB9" s="383"/>
      <c r="AC9" s="383"/>
      <c r="AD9" s="383"/>
      <c r="AE9" s="383"/>
      <c r="AF9" s="380"/>
      <c r="AG9" s="384"/>
      <c r="AH9" s="380"/>
      <c r="AI9" s="380"/>
      <c r="AJ9" s="273"/>
      <c r="AK9" s="381"/>
      <c r="AL9" s="265"/>
      <c r="AM9" s="265"/>
      <c r="AN9" s="265"/>
      <c r="AO9" s="265"/>
      <c r="AP9" s="265"/>
      <c r="AQ9" s="265"/>
      <c r="AR9" s="265"/>
      <c r="AS9" s="265"/>
      <c r="AT9" s="265"/>
      <c r="AU9" s="265"/>
      <c r="AV9" s="265"/>
      <c r="AW9" s="265"/>
      <c r="AX9" s="265"/>
      <c r="AY9" s="265"/>
      <c r="AZ9" s="265"/>
      <c r="BA9" s="265"/>
      <c r="BB9" s="265"/>
    </row>
    <row r="10" spans="1:54" ht="75">
      <c r="A10" s="274" t="s">
        <v>345</v>
      </c>
      <c r="B10" s="274" t="str">
        <f>VLOOKUP($A10,[18]Listas!$A$2:$B$5,2,FALSE)</f>
        <v>PerUno</v>
      </c>
      <c r="C10" s="274" t="s">
        <v>346</v>
      </c>
      <c r="D10" s="274" t="str">
        <f>VLOOKUP($C10,[18]Listas!$E$2:$F$11,2,FALSE)</f>
        <v>ObjUno</v>
      </c>
      <c r="E10" s="274" t="s">
        <v>347</v>
      </c>
      <c r="F10" s="274"/>
      <c r="G10" s="274"/>
      <c r="H10" s="274"/>
      <c r="I10" s="274"/>
      <c r="J10" s="274"/>
      <c r="K10" s="274"/>
      <c r="L10" s="274" t="s">
        <v>204</v>
      </c>
      <c r="M10" s="274" t="s">
        <v>835</v>
      </c>
      <c r="N10" s="274"/>
      <c r="O10" s="274"/>
      <c r="P10" s="274"/>
      <c r="Q10" s="274"/>
      <c r="R10" s="274"/>
      <c r="S10" s="274" t="s">
        <v>977</v>
      </c>
      <c r="T10" s="274"/>
      <c r="U10" s="274"/>
      <c r="V10" s="303" t="s">
        <v>978</v>
      </c>
      <c r="W10" s="304" t="s">
        <v>979</v>
      </c>
      <c r="X10" s="305" t="s">
        <v>232</v>
      </c>
      <c r="Y10" s="274" t="s">
        <v>493</v>
      </c>
      <c r="Z10" s="274" t="s">
        <v>980</v>
      </c>
      <c r="AA10" s="274" t="s">
        <v>981</v>
      </c>
      <c r="AB10" s="150" t="s">
        <v>982</v>
      </c>
      <c r="AC10" s="274" t="s">
        <v>696</v>
      </c>
      <c r="AD10" s="274" t="s">
        <v>983</v>
      </c>
      <c r="AE10" s="275">
        <v>44928</v>
      </c>
      <c r="AF10" s="275">
        <v>45291</v>
      </c>
      <c r="AG10" s="150" t="s">
        <v>372</v>
      </c>
      <c r="AH10" s="150">
        <v>100</v>
      </c>
      <c r="AI10" s="274" t="s">
        <v>493</v>
      </c>
      <c r="AJ10" s="276" t="e">
        <f>VLOOKUP($CE10,[18]Listas!$AB$1:$AC$10,2,FALSE)</f>
        <v>#N/A</v>
      </c>
      <c r="AK10" s="277" t="s">
        <v>494</v>
      </c>
      <c r="AL10" s="252"/>
      <c r="AM10" s="252"/>
      <c r="AN10" s="252"/>
      <c r="AO10" s="252"/>
      <c r="AP10" s="252"/>
      <c r="AQ10" s="252"/>
      <c r="AR10" s="252"/>
      <c r="AS10" s="252"/>
      <c r="AT10" s="252"/>
      <c r="AU10" s="252"/>
      <c r="AV10" s="252"/>
      <c r="AW10" s="252"/>
      <c r="AX10" s="252"/>
      <c r="AY10" s="252"/>
      <c r="AZ10" s="252"/>
      <c r="BA10" s="252"/>
      <c r="BB10" s="252"/>
    </row>
    <row r="11" spans="1:54" ht="75">
      <c r="A11" s="274" t="s">
        <v>345</v>
      </c>
      <c r="B11" s="278"/>
      <c r="C11" s="279" t="s">
        <v>346</v>
      </c>
      <c r="D11" s="274" t="str">
        <f>VLOOKUP($C11,[18]Listas!$E$2:$F$11,2,FALSE)</f>
        <v>ObjUno</v>
      </c>
      <c r="E11" s="279" t="s">
        <v>347</v>
      </c>
      <c r="F11" s="278" t="s">
        <v>204</v>
      </c>
      <c r="G11" s="278"/>
      <c r="H11" s="278"/>
      <c r="I11" s="278"/>
      <c r="J11" s="278"/>
      <c r="K11" s="278"/>
      <c r="L11" s="278"/>
      <c r="M11" s="278"/>
      <c r="N11" s="278"/>
      <c r="O11" s="278"/>
      <c r="P11" s="278"/>
      <c r="Q11" s="278"/>
      <c r="R11" s="278"/>
      <c r="S11" s="278"/>
      <c r="T11" s="278"/>
      <c r="U11" s="278"/>
      <c r="V11" s="306" t="s">
        <v>978</v>
      </c>
      <c r="W11" s="307" t="s">
        <v>984</v>
      </c>
      <c r="X11" s="308" t="s">
        <v>232</v>
      </c>
      <c r="Y11" s="308" t="s">
        <v>493</v>
      </c>
      <c r="Z11" s="274" t="s">
        <v>985</v>
      </c>
      <c r="AA11" s="274" t="s">
        <v>986</v>
      </c>
      <c r="AB11" s="278" t="s">
        <v>987</v>
      </c>
      <c r="AC11" s="279" t="s">
        <v>501</v>
      </c>
      <c r="AD11" s="278" t="s">
        <v>988</v>
      </c>
      <c r="AE11" s="280">
        <v>44927</v>
      </c>
      <c r="AF11" s="280">
        <v>45291</v>
      </c>
      <c r="AG11" s="281" t="s">
        <v>133</v>
      </c>
      <c r="AH11" s="282">
        <v>100</v>
      </c>
      <c r="AI11" s="278" t="s">
        <v>493</v>
      </c>
      <c r="AJ11" s="283"/>
      <c r="AK11" s="284" t="s">
        <v>494</v>
      </c>
      <c r="AL11" s="285"/>
      <c r="AM11" s="252"/>
      <c r="AN11" s="252"/>
      <c r="AO11" s="252"/>
      <c r="AP11" s="252"/>
      <c r="AQ11" s="252"/>
      <c r="AR11" s="252"/>
      <c r="AS11" s="252"/>
      <c r="AT11" s="252"/>
      <c r="AU11" s="252"/>
      <c r="AV11" s="252"/>
      <c r="AW11" s="252"/>
      <c r="AX11" s="252"/>
      <c r="AY11" s="252"/>
      <c r="AZ11" s="252"/>
      <c r="BA11" s="252"/>
      <c r="BB11" s="252"/>
    </row>
    <row r="12" spans="1:54" ht="75">
      <c r="A12" s="279" t="s">
        <v>345</v>
      </c>
      <c r="B12" s="278"/>
      <c r="C12" s="279" t="s">
        <v>346</v>
      </c>
      <c r="D12" s="274" t="str">
        <f>VLOOKUP($C12,[18]Listas!$E$2:$F$11,2,FALSE)</f>
        <v>ObjUno</v>
      </c>
      <c r="E12" s="279" t="s">
        <v>347</v>
      </c>
      <c r="F12" s="278"/>
      <c r="G12" s="278"/>
      <c r="H12" s="278"/>
      <c r="I12" s="278"/>
      <c r="J12" s="278"/>
      <c r="K12" s="278"/>
      <c r="L12" s="278"/>
      <c r="M12" s="278"/>
      <c r="N12" s="278"/>
      <c r="O12" s="278"/>
      <c r="P12" s="278"/>
      <c r="Q12" s="278"/>
      <c r="R12" s="278"/>
      <c r="S12" s="278"/>
      <c r="T12" s="278"/>
      <c r="U12" s="278"/>
      <c r="V12" s="306" t="s">
        <v>978</v>
      </c>
      <c r="W12" s="309" t="s">
        <v>989</v>
      </c>
      <c r="X12" s="308" t="s">
        <v>232</v>
      </c>
      <c r="Y12" s="308" t="s">
        <v>493</v>
      </c>
      <c r="Z12" s="279" t="s">
        <v>990</v>
      </c>
      <c r="AA12" s="274" t="s">
        <v>991</v>
      </c>
      <c r="AB12" s="278" t="s">
        <v>989</v>
      </c>
      <c r="AC12" s="279" t="s">
        <v>992</v>
      </c>
      <c r="AD12" s="278" t="s">
        <v>988</v>
      </c>
      <c r="AE12" s="280">
        <v>45078</v>
      </c>
      <c r="AF12" s="280">
        <v>45291</v>
      </c>
      <c r="AG12" s="150" t="s">
        <v>372</v>
      </c>
      <c r="AH12" s="282">
        <v>100</v>
      </c>
      <c r="AI12" s="278" t="s">
        <v>493</v>
      </c>
      <c r="AJ12" s="283" t="s">
        <v>494</v>
      </c>
      <c r="AK12" s="284" t="s">
        <v>494</v>
      </c>
      <c r="AL12" s="285"/>
      <c r="AM12" s="252"/>
      <c r="AN12" s="252"/>
      <c r="AO12" s="252"/>
      <c r="AP12" s="252"/>
      <c r="AQ12" s="252"/>
      <c r="AR12" s="252"/>
      <c r="AS12" s="252"/>
      <c r="AT12" s="252"/>
      <c r="AU12" s="252"/>
      <c r="AV12" s="252"/>
      <c r="AW12" s="252"/>
      <c r="AX12" s="252"/>
      <c r="AY12" s="252"/>
      <c r="AZ12" s="252"/>
      <c r="BA12" s="252"/>
      <c r="BB12" s="252"/>
    </row>
    <row r="13" spans="1:54" ht="75">
      <c r="A13" s="274" t="s">
        <v>190</v>
      </c>
      <c r="B13" s="278"/>
      <c r="C13" s="274" t="s">
        <v>413</v>
      </c>
      <c r="D13" s="274" t="str">
        <f>VLOOKUP($C13,[11]Listas!$E$2:$F$11,2,FALSE)</f>
        <v>ObjTres</v>
      </c>
      <c r="E13" s="274" t="s">
        <v>414</v>
      </c>
      <c r="F13" s="278"/>
      <c r="G13" s="278"/>
      <c r="H13" s="278"/>
      <c r="I13" s="278"/>
      <c r="J13" s="278"/>
      <c r="K13" s="278"/>
      <c r="L13" s="278"/>
      <c r="M13" s="278"/>
      <c r="N13" s="278"/>
      <c r="O13" s="278"/>
      <c r="P13" s="278"/>
      <c r="Q13" s="278"/>
      <c r="R13" s="278"/>
      <c r="S13" s="278"/>
      <c r="T13" s="278"/>
      <c r="U13" s="278"/>
      <c r="V13" s="303" t="s">
        <v>993</v>
      </c>
      <c r="W13" s="310" t="s">
        <v>994</v>
      </c>
      <c r="X13" s="305" t="s">
        <v>232</v>
      </c>
      <c r="Y13" s="311" t="s">
        <v>493</v>
      </c>
      <c r="Z13" s="305" t="s">
        <v>1177</v>
      </c>
      <c r="AA13" s="305" t="s">
        <v>1177</v>
      </c>
      <c r="AB13" s="274" t="s">
        <v>1092</v>
      </c>
      <c r="AC13" s="310" t="s">
        <v>526</v>
      </c>
      <c r="AD13" s="310" t="s">
        <v>995</v>
      </c>
      <c r="AE13" s="275">
        <v>44935</v>
      </c>
      <c r="AF13" s="275">
        <v>45290</v>
      </c>
      <c r="AG13" s="281" t="s">
        <v>1024</v>
      </c>
      <c r="AH13" s="282">
        <v>100</v>
      </c>
      <c r="AI13" s="274" t="s">
        <v>493</v>
      </c>
      <c r="AJ13" s="283"/>
      <c r="AK13" s="286" t="s">
        <v>494</v>
      </c>
      <c r="AL13" s="285"/>
      <c r="AM13" s="252"/>
      <c r="AN13" s="252"/>
      <c r="AO13" s="252"/>
      <c r="AP13" s="252"/>
      <c r="AQ13" s="252"/>
      <c r="AR13" s="252"/>
      <c r="AS13" s="252"/>
      <c r="AT13" s="252"/>
      <c r="AU13" s="252"/>
      <c r="AV13" s="252"/>
      <c r="AW13" s="252"/>
      <c r="AX13" s="252"/>
      <c r="AY13" s="252"/>
      <c r="AZ13" s="252"/>
      <c r="BA13" s="252"/>
      <c r="BB13" s="252"/>
    </row>
    <row r="14" spans="1:54" ht="75">
      <c r="A14" s="274" t="s">
        <v>345</v>
      </c>
      <c r="B14" s="278"/>
      <c r="C14" s="274" t="s">
        <v>413</v>
      </c>
      <c r="D14" s="274" t="str">
        <f>VLOOKUP($C14,[18]Listas!$E$2:$F$11,2,FALSE)</f>
        <v>ObjTres</v>
      </c>
      <c r="E14" s="274" t="s">
        <v>414</v>
      </c>
      <c r="F14" s="278"/>
      <c r="G14" s="278"/>
      <c r="H14" s="278"/>
      <c r="I14" s="278"/>
      <c r="J14" s="278"/>
      <c r="K14" s="278"/>
      <c r="L14" s="278"/>
      <c r="M14" s="278"/>
      <c r="N14" s="278"/>
      <c r="O14" s="278"/>
      <c r="P14" s="278"/>
      <c r="Q14" s="278"/>
      <c r="R14" s="278"/>
      <c r="S14" s="278"/>
      <c r="T14" s="278"/>
      <c r="U14" s="278"/>
      <c r="V14" s="303" t="s">
        <v>993</v>
      </c>
      <c r="W14" s="274" t="s">
        <v>1093</v>
      </c>
      <c r="X14" s="274" t="s">
        <v>207</v>
      </c>
      <c r="Y14" s="274" t="s">
        <v>72</v>
      </c>
      <c r="Z14" s="274" t="s">
        <v>1094</v>
      </c>
      <c r="AA14" s="274" t="s">
        <v>1095</v>
      </c>
      <c r="AB14" s="274" t="s">
        <v>996</v>
      </c>
      <c r="AC14" s="249" t="s">
        <v>247</v>
      </c>
      <c r="AD14" s="274" t="s">
        <v>997</v>
      </c>
      <c r="AE14" s="275">
        <v>44927</v>
      </c>
      <c r="AF14" s="275">
        <v>45291</v>
      </c>
      <c r="AG14" s="281"/>
      <c r="AH14" s="282">
        <v>100</v>
      </c>
      <c r="AI14" s="274" t="s">
        <v>72</v>
      </c>
      <c r="AJ14" s="283"/>
      <c r="AK14" s="287" t="s">
        <v>223</v>
      </c>
      <c r="AL14" s="285"/>
      <c r="AM14" s="252"/>
      <c r="AN14" s="252"/>
      <c r="AO14" s="252"/>
      <c r="AP14" s="252"/>
      <c r="AQ14" s="252"/>
      <c r="AR14" s="252"/>
      <c r="AS14" s="252"/>
      <c r="AT14" s="252"/>
      <c r="AU14" s="252"/>
      <c r="AV14" s="252"/>
      <c r="AW14" s="252"/>
      <c r="AX14" s="252"/>
      <c r="AY14" s="252"/>
      <c r="AZ14" s="252"/>
      <c r="BA14" s="252"/>
      <c r="BB14" s="252"/>
    </row>
    <row r="15" spans="1:54" ht="75">
      <c r="A15" s="274" t="s">
        <v>345</v>
      </c>
      <c r="B15" s="278"/>
      <c r="C15" s="274" t="s">
        <v>413</v>
      </c>
      <c r="D15" s="274" t="str">
        <f>VLOOKUP($C15,[18]Listas!$E$2:$F$11,2,FALSE)</f>
        <v>ObjTres</v>
      </c>
      <c r="E15" s="274" t="s">
        <v>414</v>
      </c>
      <c r="F15" s="278"/>
      <c r="G15" s="278"/>
      <c r="H15" s="278"/>
      <c r="I15" s="278"/>
      <c r="J15" s="278"/>
      <c r="K15" s="278"/>
      <c r="L15" s="278"/>
      <c r="M15" s="278"/>
      <c r="N15" s="278"/>
      <c r="O15" s="278"/>
      <c r="P15" s="278"/>
      <c r="Q15" s="278"/>
      <c r="R15" s="278"/>
      <c r="S15" s="278"/>
      <c r="T15" s="278"/>
      <c r="U15" s="278"/>
      <c r="V15" s="303" t="s">
        <v>993</v>
      </c>
      <c r="W15" s="288" t="s">
        <v>1096</v>
      </c>
      <c r="X15" s="274" t="s">
        <v>207</v>
      </c>
      <c r="Y15" s="274" t="s">
        <v>72</v>
      </c>
      <c r="Z15" s="274" t="s">
        <v>998</v>
      </c>
      <c r="AA15" s="274" t="s">
        <v>999</v>
      </c>
      <c r="AB15" s="274" t="s">
        <v>1000</v>
      </c>
      <c r="AC15" s="249" t="s">
        <v>247</v>
      </c>
      <c r="AD15" s="274" t="s">
        <v>1001</v>
      </c>
      <c r="AE15" s="275">
        <v>44927</v>
      </c>
      <c r="AF15" s="275">
        <v>45291</v>
      </c>
      <c r="AG15" s="281"/>
      <c r="AH15" s="282">
        <v>100</v>
      </c>
      <c r="AI15" s="274" t="s">
        <v>72</v>
      </c>
      <c r="AJ15" s="283"/>
      <c r="AK15" s="289" t="s">
        <v>223</v>
      </c>
      <c r="AL15" s="285"/>
      <c r="AM15" s="252"/>
      <c r="AN15" s="252"/>
      <c r="AO15" s="252"/>
      <c r="AP15" s="252"/>
      <c r="AQ15" s="252"/>
      <c r="AR15" s="252"/>
      <c r="AS15" s="252"/>
      <c r="AT15" s="252"/>
      <c r="AU15" s="252"/>
      <c r="AV15" s="252"/>
      <c r="AW15" s="252"/>
      <c r="AX15" s="252"/>
      <c r="AY15" s="252"/>
      <c r="AZ15" s="252"/>
      <c r="BA15" s="252"/>
      <c r="BB15" s="252"/>
    </row>
    <row r="16" spans="1:54" ht="180">
      <c r="A16" s="274" t="s">
        <v>345</v>
      </c>
      <c r="B16" s="278"/>
      <c r="C16" s="274" t="s">
        <v>413</v>
      </c>
      <c r="D16" s="274" t="str">
        <f>VLOOKUP($C16,[18]Listas!$E$2:$F$11,2,FALSE)</f>
        <v>ObjTres</v>
      </c>
      <c r="E16" s="274" t="s">
        <v>414</v>
      </c>
      <c r="F16" s="278"/>
      <c r="G16" s="278"/>
      <c r="H16" s="278"/>
      <c r="I16" s="278"/>
      <c r="J16" s="278"/>
      <c r="K16" s="278"/>
      <c r="L16" s="278"/>
      <c r="M16" s="278"/>
      <c r="N16" s="278"/>
      <c r="O16" s="278"/>
      <c r="P16" s="278"/>
      <c r="Q16" s="278"/>
      <c r="R16" s="278"/>
      <c r="S16" s="278"/>
      <c r="T16" s="278"/>
      <c r="U16" s="278"/>
      <c r="V16" s="303" t="s">
        <v>993</v>
      </c>
      <c r="W16" s="303" t="s">
        <v>1097</v>
      </c>
      <c r="X16" s="312" t="s">
        <v>540</v>
      </c>
      <c r="Y16" s="274" t="s">
        <v>50</v>
      </c>
      <c r="Z16" s="274" t="s">
        <v>1002</v>
      </c>
      <c r="AA16" s="313" t="s">
        <v>1003</v>
      </c>
      <c r="AB16" s="274" t="s">
        <v>1004</v>
      </c>
      <c r="AC16" s="274" t="s">
        <v>548</v>
      </c>
      <c r="AD16" s="274"/>
      <c r="AE16" s="275">
        <v>44958</v>
      </c>
      <c r="AF16" s="275">
        <v>45275</v>
      </c>
      <c r="AG16" s="281"/>
      <c r="AH16" s="282">
        <v>100</v>
      </c>
      <c r="AI16" s="274" t="s">
        <v>50</v>
      </c>
      <c r="AJ16" s="283"/>
      <c r="AK16" s="290" t="s">
        <v>564</v>
      </c>
      <c r="AL16" s="285"/>
      <c r="AM16" s="252"/>
      <c r="AN16" s="252"/>
      <c r="AO16" s="252"/>
      <c r="AP16" s="252"/>
      <c r="AQ16" s="252"/>
      <c r="AR16" s="252"/>
      <c r="AS16" s="252"/>
      <c r="AT16" s="252"/>
      <c r="AU16" s="252"/>
      <c r="AV16" s="252"/>
      <c r="AW16" s="252"/>
      <c r="AX16" s="252"/>
      <c r="AY16" s="252"/>
      <c r="AZ16" s="252"/>
      <c r="BA16" s="252"/>
      <c r="BB16" s="252"/>
    </row>
    <row r="17" spans="1:54" ht="210">
      <c r="A17" s="288" t="s">
        <v>190</v>
      </c>
      <c r="B17" s="278"/>
      <c r="C17" s="288" t="s">
        <v>475</v>
      </c>
      <c r="D17" s="274"/>
      <c r="E17" s="274" t="s">
        <v>476</v>
      </c>
      <c r="F17" s="278"/>
      <c r="G17" s="278"/>
      <c r="H17" s="278"/>
      <c r="I17" s="278"/>
      <c r="J17" s="278"/>
      <c r="K17" s="278"/>
      <c r="L17" s="278"/>
      <c r="M17" s="278"/>
      <c r="N17" s="278"/>
      <c r="O17" s="278"/>
      <c r="P17" s="278"/>
      <c r="Q17" s="278"/>
      <c r="R17" s="278"/>
      <c r="S17" s="278"/>
      <c r="T17" s="278"/>
      <c r="U17" s="278"/>
      <c r="V17" s="303" t="s">
        <v>1005</v>
      </c>
      <c r="W17" s="303" t="s">
        <v>1006</v>
      </c>
      <c r="X17" s="303" t="s">
        <v>1098</v>
      </c>
      <c r="Y17" s="303" t="s">
        <v>1099</v>
      </c>
      <c r="Z17" s="303" t="s">
        <v>1100</v>
      </c>
      <c r="AA17" s="303" t="s">
        <v>1101</v>
      </c>
      <c r="AB17" s="303" t="s">
        <v>1102</v>
      </c>
      <c r="AC17" s="314" t="s">
        <v>529</v>
      </c>
      <c r="AD17" s="150" t="s">
        <v>1007</v>
      </c>
      <c r="AE17" s="275">
        <v>44958</v>
      </c>
      <c r="AF17" s="275">
        <v>45291</v>
      </c>
      <c r="AG17" s="281" t="s">
        <v>372</v>
      </c>
      <c r="AH17" s="282">
        <v>100</v>
      </c>
      <c r="AI17" s="274" t="s">
        <v>260</v>
      </c>
      <c r="AJ17" s="283"/>
      <c r="AK17" s="277" t="s">
        <v>494</v>
      </c>
      <c r="AL17" s="285"/>
      <c r="AM17" s="252"/>
      <c r="AN17" s="252"/>
      <c r="AO17" s="252"/>
      <c r="AP17" s="252"/>
      <c r="AQ17" s="252"/>
      <c r="AR17" s="252"/>
      <c r="AS17" s="252"/>
      <c r="AT17" s="252"/>
      <c r="AU17" s="252"/>
      <c r="AV17" s="252"/>
      <c r="AW17" s="252"/>
      <c r="AX17" s="252"/>
      <c r="AY17" s="252"/>
      <c r="AZ17" s="252"/>
      <c r="BA17" s="252"/>
      <c r="BB17" s="252"/>
    </row>
    <row r="18" spans="1:54" ht="75">
      <c r="A18" s="274" t="s">
        <v>190</v>
      </c>
      <c r="B18" s="278"/>
      <c r="C18" s="274" t="s">
        <v>475</v>
      </c>
      <c r="D18" s="274" t="str">
        <f>VLOOKUP($C18,[19]Listas!$E$2:$F$11,2,FALSE)</f>
        <v>ObjDiez</v>
      </c>
      <c r="E18" s="274" t="s">
        <v>476</v>
      </c>
      <c r="F18" s="278"/>
      <c r="G18" s="278"/>
      <c r="H18" s="278"/>
      <c r="I18" s="278"/>
      <c r="J18" s="278"/>
      <c r="K18" s="278"/>
      <c r="L18" s="278"/>
      <c r="M18" s="278"/>
      <c r="N18" s="278"/>
      <c r="O18" s="278"/>
      <c r="P18" s="278"/>
      <c r="Q18" s="278"/>
      <c r="R18" s="278"/>
      <c r="S18" s="278"/>
      <c r="T18" s="278"/>
      <c r="U18" s="278"/>
      <c r="V18" s="303" t="s">
        <v>1008</v>
      </c>
      <c r="W18" s="274" t="s">
        <v>486</v>
      </c>
      <c r="X18" s="274" t="s">
        <v>415</v>
      </c>
      <c r="Y18" s="274" t="s">
        <v>0</v>
      </c>
      <c r="Z18" s="274" t="s">
        <v>1009</v>
      </c>
      <c r="AA18" s="274" t="s">
        <v>487</v>
      </c>
      <c r="AB18" s="274" t="s">
        <v>488</v>
      </c>
      <c r="AC18" s="274" t="s">
        <v>480</v>
      </c>
      <c r="AD18" s="274" t="s">
        <v>481</v>
      </c>
      <c r="AE18" s="291">
        <v>44927</v>
      </c>
      <c r="AF18" s="291">
        <v>45275</v>
      </c>
      <c r="AG18" s="281" t="s">
        <v>1024</v>
      </c>
      <c r="AH18" s="282">
        <v>100</v>
      </c>
      <c r="AI18" s="274" t="s">
        <v>0</v>
      </c>
      <c r="AJ18" s="283"/>
      <c r="AK18" s="289" t="s">
        <v>482</v>
      </c>
      <c r="AL18" s="285"/>
      <c r="AM18" s="252"/>
      <c r="AN18" s="252"/>
      <c r="AO18" s="252"/>
      <c r="AP18" s="252"/>
      <c r="AQ18" s="252"/>
      <c r="AR18" s="252"/>
      <c r="AS18" s="252"/>
      <c r="AT18" s="252"/>
      <c r="AU18" s="252"/>
      <c r="AV18" s="252"/>
      <c r="AW18" s="252"/>
      <c r="AX18" s="252"/>
      <c r="AY18" s="252"/>
      <c r="AZ18" s="252"/>
      <c r="BA18" s="252"/>
      <c r="BB18" s="252"/>
    </row>
    <row r="19" spans="1:54" ht="60">
      <c r="A19" s="274" t="s">
        <v>190</v>
      </c>
      <c r="B19" s="278"/>
      <c r="C19" s="274" t="s">
        <v>475</v>
      </c>
      <c r="D19" s="274" t="str">
        <f>VLOOKUP($C19,[19]Listas!$E$2:$F$11,2,FALSE)</f>
        <v>ObjDiez</v>
      </c>
      <c r="E19" s="274" t="s">
        <v>476</v>
      </c>
      <c r="F19" s="278"/>
      <c r="G19" s="278"/>
      <c r="H19" s="278"/>
      <c r="I19" s="278"/>
      <c r="J19" s="278"/>
      <c r="K19" s="278"/>
      <c r="L19" s="278"/>
      <c r="M19" s="278"/>
      <c r="N19" s="278"/>
      <c r="O19" s="278"/>
      <c r="P19" s="278"/>
      <c r="Q19" s="278"/>
      <c r="R19" s="278"/>
      <c r="S19" s="278"/>
      <c r="T19" s="278"/>
      <c r="U19" s="278"/>
      <c r="V19" s="303" t="s">
        <v>1008</v>
      </c>
      <c r="W19" s="274" t="s">
        <v>1028</v>
      </c>
      <c r="X19" s="274" t="s">
        <v>415</v>
      </c>
      <c r="Y19" s="274" t="s">
        <v>0</v>
      </c>
      <c r="Z19" s="315" t="s">
        <v>478</v>
      </c>
      <c r="AA19" s="315" t="s">
        <v>1010</v>
      </c>
      <c r="AB19" s="274" t="s">
        <v>479</v>
      </c>
      <c r="AC19" s="274" t="s">
        <v>480</v>
      </c>
      <c r="AD19" s="274" t="s">
        <v>481</v>
      </c>
      <c r="AE19" s="291">
        <v>44927</v>
      </c>
      <c r="AF19" s="291">
        <v>45291</v>
      </c>
      <c r="AG19" s="281" t="s">
        <v>372</v>
      </c>
      <c r="AH19" s="282">
        <v>100</v>
      </c>
      <c r="AI19" s="274" t="s">
        <v>0</v>
      </c>
      <c r="AJ19" s="283"/>
      <c r="AK19" s="289" t="s">
        <v>482</v>
      </c>
      <c r="AL19" s="285"/>
      <c r="AM19" s="252"/>
      <c r="AN19" s="252"/>
      <c r="AO19" s="252"/>
      <c r="AP19" s="252"/>
      <c r="AQ19" s="252"/>
      <c r="AR19" s="252"/>
      <c r="AS19" s="252"/>
      <c r="AT19" s="252"/>
      <c r="AU19" s="252"/>
      <c r="AV19" s="252"/>
      <c r="AW19" s="252"/>
      <c r="AX19" s="252"/>
      <c r="AY19" s="252"/>
      <c r="AZ19" s="252"/>
      <c r="BA19" s="252"/>
      <c r="BB19" s="252"/>
    </row>
    <row r="20" spans="1:54" ht="90">
      <c r="A20" s="292" t="s">
        <v>345</v>
      </c>
      <c r="B20" s="274" t="str">
        <f>VLOOKUP($A20,[20]Listas!$A$2:$B$5,2,FALSE)</f>
        <v>PerUno</v>
      </c>
      <c r="C20" s="292" t="s">
        <v>346</v>
      </c>
      <c r="D20" s="292" t="str">
        <f>VLOOKUP($C20,[20]Listas!$E$2:$F$11,2,FALSE)</f>
        <v>ObjUno</v>
      </c>
      <c r="E20" s="292" t="s">
        <v>347</v>
      </c>
      <c r="F20" s="274" t="s">
        <v>204</v>
      </c>
      <c r="G20" s="274"/>
      <c r="H20" s="274"/>
      <c r="I20" s="274"/>
      <c r="J20" s="274"/>
      <c r="K20" s="274"/>
      <c r="L20" s="274"/>
      <c r="M20" s="274"/>
      <c r="N20" s="274"/>
      <c r="O20" s="274"/>
      <c r="P20" s="274"/>
      <c r="Q20" s="274"/>
      <c r="R20" s="274"/>
      <c r="S20" s="274"/>
      <c r="T20" s="274"/>
      <c r="U20" s="274"/>
      <c r="V20" s="316" t="s">
        <v>1011</v>
      </c>
      <c r="W20" s="317" t="s">
        <v>1103</v>
      </c>
      <c r="X20" s="317" t="s">
        <v>232</v>
      </c>
      <c r="Y20" s="317" t="s">
        <v>493</v>
      </c>
      <c r="Z20" s="317" t="s">
        <v>1012</v>
      </c>
      <c r="AA20" s="274" t="s">
        <v>1013</v>
      </c>
      <c r="AB20" s="274" t="s">
        <v>1014</v>
      </c>
      <c r="AC20" s="252" t="s">
        <v>1015</v>
      </c>
      <c r="AD20" s="274"/>
      <c r="AE20" s="293">
        <v>44928</v>
      </c>
      <c r="AF20" s="293">
        <v>45296</v>
      </c>
      <c r="AG20" s="150" t="s">
        <v>133</v>
      </c>
      <c r="AH20" s="150">
        <v>100</v>
      </c>
      <c r="AI20" s="274" t="s">
        <v>493</v>
      </c>
      <c r="AJ20" s="276" t="str">
        <f>VLOOKUP($AI20,[20]Listas!$AB$1:$AC$10,2,FALSE)</f>
        <v>OAPCR</v>
      </c>
      <c r="AK20" s="287" t="s">
        <v>494</v>
      </c>
      <c r="AL20" s="285"/>
      <c r="AM20" s="252"/>
      <c r="AN20" s="252"/>
      <c r="AO20" s="252"/>
      <c r="AP20" s="252"/>
      <c r="AQ20" s="252"/>
      <c r="AR20" s="252"/>
      <c r="AS20" s="252"/>
      <c r="AT20" s="252"/>
      <c r="AU20" s="252"/>
      <c r="AV20" s="252"/>
      <c r="AW20" s="252"/>
      <c r="AX20" s="252"/>
      <c r="AY20" s="252"/>
      <c r="AZ20" s="252"/>
      <c r="BA20" s="252"/>
      <c r="BB20" s="252"/>
    </row>
    <row r="21" spans="1:54" ht="60">
      <c r="A21" s="274" t="s">
        <v>345</v>
      </c>
      <c r="B21" s="274"/>
      <c r="C21" s="274" t="s">
        <v>413</v>
      </c>
      <c r="D21" s="274" t="str">
        <f>VLOOKUP($C21,[11]Listas!$E$2:$F$11,2,FALSE)</f>
        <v>ObjTres</v>
      </c>
      <c r="E21" s="274" t="s">
        <v>414</v>
      </c>
      <c r="F21" s="274"/>
      <c r="G21" s="274"/>
      <c r="H21" s="274"/>
      <c r="I21" s="274"/>
      <c r="J21" s="274"/>
      <c r="K21" s="274"/>
      <c r="L21" s="274"/>
      <c r="M21" s="274"/>
      <c r="N21" s="274"/>
      <c r="O21" s="274"/>
      <c r="P21" s="274"/>
      <c r="Q21" s="274"/>
      <c r="R21" s="274"/>
      <c r="S21" s="274"/>
      <c r="T21" s="274"/>
      <c r="U21" s="274"/>
      <c r="V21" s="303" t="s">
        <v>1011</v>
      </c>
      <c r="W21" s="310" t="s">
        <v>1016</v>
      </c>
      <c r="X21" s="305" t="s">
        <v>232</v>
      </c>
      <c r="Y21" s="311" t="s">
        <v>493</v>
      </c>
      <c r="Z21" s="311" t="s">
        <v>1017</v>
      </c>
      <c r="AA21" s="311" t="s">
        <v>1018</v>
      </c>
      <c r="AB21" s="274" t="s">
        <v>1019</v>
      </c>
      <c r="AC21" s="310" t="s">
        <v>942</v>
      </c>
      <c r="AD21" s="310" t="s">
        <v>995</v>
      </c>
      <c r="AE21" s="275">
        <v>44958</v>
      </c>
      <c r="AF21" s="275">
        <v>45138</v>
      </c>
      <c r="AG21" s="281" t="s">
        <v>372</v>
      </c>
      <c r="AH21" s="150">
        <v>100</v>
      </c>
      <c r="AI21" s="274" t="s">
        <v>493</v>
      </c>
      <c r="AJ21" s="276"/>
      <c r="AK21" s="289" t="s">
        <v>494</v>
      </c>
      <c r="AL21" s="285"/>
      <c r="AM21" s="252"/>
      <c r="AN21" s="252"/>
      <c r="AO21" s="252"/>
      <c r="AP21" s="252"/>
      <c r="AQ21" s="252"/>
      <c r="AR21" s="252"/>
      <c r="AS21" s="252"/>
      <c r="AT21" s="252"/>
      <c r="AU21" s="252"/>
      <c r="AV21" s="252"/>
      <c r="AW21" s="252"/>
      <c r="AX21" s="252"/>
      <c r="AY21" s="252"/>
      <c r="AZ21" s="252"/>
      <c r="BA21" s="252"/>
      <c r="BB21" s="252"/>
    </row>
    <row r="22" spans="1:54" ht="57.95" customHeight="1">
      <c r="A22" s="288" t="s">
        <v>190</v>
      </c>
      <c r="B22" s="274" t="str">
        <f>VLOOKUP($A22,[11]Listas!$A$2:$B$5,2,FALSE)</f>
        <v>PerCuatro</v>
      </c>
      <c r="C22" s="288" t="s">
        <v>475</v>
      </c>
      <c r="D22" s="274" t="str">
        <f>VLOOKUP($C22,[20]Listas!$E$2:$F$11,2,FALSE)</f>
        <v>ObjDiez</v>
      </c>
      <c r="E22" s="288" t="s">
        <v>476</v>
      </c>
      <c r="F22" s="274"/>
      <c r="G22" s="274"/>
      <c r="H22" s="274"/>
      <c r="I22" s="274"/>
      <c r="J22" s="274"/>
      <c r="K22" s="274" t="s">
        <v>1020</v>
      </c>
      <c r="L22" s="274" t="s">
        <v>204</v>
      </c>
      <c r="M22" s="274" t="s">
        <v>424</v>
      </c>
      <c r="N22" s="274"/>
      <c r="O22" s="274"/>
      <c r="P22" s="274"/>
      <c r="Q22" s="274"/>
      <c r="R22" s="274" t="s">
        <v>204</v>
      </c>
      <c r="S22" s="274" t="s">
        <v>1021</v>
      </c>
      <c r="T22" s="274" t="s">
        <v>204</v>
      </c>
      <c r="U22" s="274"/>
      <c r="V22" s="303" t="s">
        <v>1011</v>
      </c>
      <c r="W22" s="303" t="s">
        <v>528</v>
      </c>
      <c r="X22" s="303" t="s">
        <v>529</v>
      </c>
      <c r="Y22" s="303" t="s">
        <v>1031</v>
      </c>
      <c r="Z22" s="303" t="s">
        <v>1022</v>
      </c>
      <c r="AA22" s="311" t="s">
        <v>1104</v>
      </c>
      <c r="AB22" s="274" t="s">
        <v>1023</v>
      </c>
      <c r="AC22" s="314" t="s">
        <v>529</v>
      </c>
      <c r="AD22" s="150" t="s">
        <v>995</v>
      </c>
      <c r="AE22" s="275">
        <v>44958</v>
      </c>
      <c r="AF22" s="275">
        <v>45107</v>
      </c>
      <c r="AG22" s="150" t="s">
        <v>1024</v>
      </c>
      <c r="AH22" s="150">
        <v>100</v>
      </c>
      <c r="AI22" s="274" t="s">
        <v>260</v>
      </c>
      <c r="AJ22" s="276" t="e">
        <f>VLOOKUP(#REF!,[11]Listas!$AB$1:$AC$10,2,FALSE)</f>
        <v>#REF!</v>
      </c>
      <c r="AK22" s="289" t="s">
        <v>494</v>
      </c>
      <c r="AL22" s="285"/>
      <c r="AM22" s="252"/>
      <c r="AN22" s="252"/>
      <c r="AO22" s="252"/>
      <c r="AP22" s="252"/>
      <c r="AQ22" s="252"/>
      <c r="AR22" s="252"/>
      <c r="AS22" s="252"/>
      <c r="AT22" s="252"/>
      <c r="AU22" s="252"/>
      <c r="AV22" s="252"/>
      <c r="AW22" s="252"/>
      <c r="AX22" s="252"/>
      <c r="AY22" s="252"/>
      <c r="AZ22" s="252"/>
      <c r="BA22" s="252"/>
      <c r="BB22" s="252"/>
    </row>
    <row r="23" spans="1:54" ht="89.25" customHeight="1">
      <c r="A23" s="274" t="s">
        <v>345</v>
      </c>
      <c r="B23" s="274"/>
      <c r="C23" s="274" t="s">
        <v>346</v>
      </c>
      <c r="D23" s="274" t="str">
        <f>VLOOKUP($C23,[19]Listas!$E$2:$F$11,2,FALSE)</f>
        <v>ObjUno</v>
      </c>
      <c r="E23" s="274" t="s">
        <v>347</v>
      </c>
      <c r="F23" s="274"/>
      <c r="G23" s="274"/>
      <c r="H23" s="274"/>
      <c r="I23" s="274"/>
      <c r="J23" s="274"/>
      <c r="K23" s="274"/>
      <c r="L23" s="274"/>
      <c r="M23" s="274"/>
      <c r="N23" s="274"/>
      <c r="O23" s="274"/>
      <c r="P23" s="274"/>
      <c r="Q23" s="274"/>
      <c r="R23" s="274"/>
      <c r="S23" s="274"/>
      <c r="T23" s="274"/>
      <c r="U23" s="274"/>
      <c r="V23" s="316" t="s">
        <v>1025</v>
      </c>
      <c r="W23" s="292" t="s">
        <v>442</v>
      </c>
      <c r="X23" s="274" t="s">
        <v>415</v>
      </c>
      <c r="Y23" s="274" t="s">
        <v>0</v>
      </c>
      <c r="Z23" s="249" t="s">
        <v>1105</v>
      </c>
      <c r="AA23" s="249" t="s">
        <v>443</v>
      </c>
      <c r="AB23" s="250" t="s">
        <v>444</v>
      </c>
      <c r="AC23" s="274" t="s">
        <v>430</v>
      </c>
      <c r="AD23" s="274" t="s">
        <v>445</v>
      </c>
      <c r="AE23" s="294">
        <v>44927</v>
      </c>
      <c r="AF23" s="294">
        <v>45275</v>
      </c>
      <c r="AG23" s="281" t="s">
        <v>372</v>
      </c>
      <c r="AH23" s="150">
        <v>100</v>
      </c>
      <c r="AI23" s="274" t="s">
        <v>0</v>
      </c>
      <c r="AJ23" s="276"/>
      <c r="AK23" s="289" t="s">
        <v>432</v>
      </c>
      <c r="AL23" s="252"/>
      <c r="AM23" s="252"/>
      <c r="AN23" s="252"/>
      <c r="AO23" s="252"/>
      <c r="AP23" s="252"/>
      <c r="AQ23" s="252"/>
      <c r="AR23" s="252"/>
      <c r="AS23" s="252"/>
      <c r="AT23" s="252"/>
      <c r="AU23" s="252"/>
      <c r="AV23" s="252"/>
      <c r="AW23" s="252"/>
      <c r="AX23" s="252"/>
      <c r="AY23" s="252"/>
      <c r="AZ23" s="252"/>
      <c r="BA23" s="252"/>
      <c r="BB23" s="252"/>
    </row>
    <row r="24" spans="1:54" ht="58.5" customHeight="1">
      <c r="A24" s="274" t="s">
        <v>345</v>
      </c>
      <c r="B24" s="274"/>
      <c r="C24" s="274" t="s">
        <v>346</v>
      </c>
      <c r="D24" s="274" t="str">
        <f>VLOOKUP($C24,[19]Listas!$E$2:$F$11,2,FALSE)</f>
        <v>ObjUno</v>
      </c>
      <c r="E24" s="274" t="s">
        <v>347</v>
      </c>
      <c r="F24" s="274"/>
      <c r="G24" s="274"/>
      <c r="H24" s="274"/>
      <c r="I24" s="274"/>
      <c r="J24" s="274"/>
      <c r="K24" s="274"/>
      <c r="L24" s="274"/>
      <c r="M24" s="274"/>
      <c r="N24" s="274"/>
      <c r="O24" s="274"/>
      <c r="P24" s="274"/>
      <c r="Q24" s="274"/>
      <c r="R24" s="274"/>
      <c r="S24" s="274"/>
      <c r="T24" s="274"/>
      <c r="U24" s="274"/>
      <c r="V24" s="303" t="s">
        <v>1025</v>
      </c>
      <c r="W24" s="274" t="s">
        <v>446</v>
      </c>
      <c r="X24" s="274" t="s">
        <v>415</v>
      </c>
      <c r="Y24" s="274" t="s">
        <v>0</v>
      </c>
      <c r="Z24" s="249" t="s">
        <v>447</v>
      </c>
      <c r="AA24" s="274" t="s">
        <v>1026</v>
      </c>
      <c r="AB24" s="274" t="s">
        <v>448</v>
      </c>
      <c r="AC24" s="274" t="s">
        <v>430</v>
      </c>
      <c r="AD24" s="274" t="s">
        <v>431</v>
      </c>
      <c r="AE24" s="291">
        <v>44927</v>
      </c>
      <c r="AF24" s="291">
        <v>45291</v>
      </c>
      <c r="AG24" s="281" t="s">
        <v>372</v>
      </c>
      <c r="AH24" s="150">
        <v>100</v>
      </c>
      <c r="AI24" s="274" t="s">
        <v>0</v>
      </c>
      <c r="AJ24" s="276"/>
      <c r="AK24" s="289" t="s">
        <v>432</v>
      </c>
      <c r="AL24" s="252"/>
      <c r="AM24" s="252"/>
      <c r="AN24" s="252"/>
      <c r="AO24" s="252"/>
      <c r="AP24" s="252"/>
      <c r="AQ24" s="252"/>
      <c r="AR24" s="252"/>
      <c r="AS24" s="252"/>
      <c r="AT24" s="252"/>
      <c r="AU24" s="252"/>
      <c r="AV24" s="252"/>
      <c r="AW24" s="252"/>
      <c r="AX24" s="252"/>
      <c r="AY24" s="252"/>
      <c r="AZ24" s="252"/>
      <c r="BA24" s="252"/>
      <c r="BB24" s="252"/>
    </row>
    <row r="25" spans="1:54" ht="59.45" customHeight="1">
      <c r="A25" s="274" t="s">
        <v>345</v>
      </c>
      <c r="B25" s="252"/>
      <c r="C25" s="274" t="s">
        <v>346</v>
      </c>
      <c r="D25" s="274" t="str">
        <f>VLOOKUP($C25,[19]Listas!$E$2:$F$11,2,FALSE)</f>
        <v>ObjUno</v>
      </c>
      <c r="E25" s="274" t="s">
        <v>347</v>
      </c>
      <c r="F25" s="252"/>
      <c r="G25" s="252"/>
      <c r="H25" s="252"/>
      <c r="I25" s="252"/>
      <c r="J25" s="252"/>
      <c r="K25" s="252"/>
      <c r="L25" s="252"/>
      <c r="M25" s="252"/>
      <c r="N25" s="252"/>
      <c r="O25" s="252"/>
      <c r="P25" s="252"/>
      <c r="Q25" s="252"/>
      <c r="R25" s="252"/>
      <c r="S25" s="252"/>
      <c r="T25" s="252"/>
      <c r="U25" s="252"/>
      <c r="V25" s="303" t="s">
        <v>1025</v>
      </c>
      <c r="W25" s="274" t="s">
        <v>1038</v>
      </c>
      <c r="X25" s="274" t="s">
        <v>415</v>
      </c>
      <c r="Y25" s="274" t="s">
        <v>0</v>
      </c>
      <c r="Z25" s="249" t="s">
        <v>1036</v>
      </c>
      <c r="AA25" s="249" t="s">
        <v>1037</v>
      </c>
      <c r="AB25" s="274" t="s">
        <v>1027</v>
      </c>
      <c r="AC25" s="274" t="s">
        <v>419</v>
      </c>
      <c r="AD25" s="274" t="s">
        <v>422</v>
      </c>
      <c r="AE25" s="291">
        <v>44927</v>
      </c>
      <c r="AF25" s="291">
        <v>45291</v>
      </c>
      <c r="AG25" s="295" t="s">
        <v>372</v>
      </c>
      <c r="AH25" s="296">
        <v>100</v>
      </c>
      <c r="AI25" s="274" t="s">
        <v>0</v>
      </c>
      <c r="AJ25" s="252"/>
      <c r="AK25" s="286" t="s">
        <v>421</v>
      </c>
      <c r="AL25" s="252"/>
      <c r="AM25" s="252"/>
      <c r="AN25" s="252"/>
      <c r="AO25" s="252"/>
      <c r="AP25" s="252"/>
      <c r="AQ25" s="252"/>
      <c r="AR25" s="252"/>
      <c r="AS25" s="252"/>
      <c r="AT25" s="252"/>
      <c r="AU25" s="252"/>
      <c r="AV25" s="252"/>
      <c r="AW25" s="252"/>
      <c r="AX25" s="252"/>
      <c r="AY25" s="252"/>
      <c r="AZ25" s="252"/>
      <c r="BA25" s="252"/>
      <c r="BB25" s="252"/>
    </row>
    <row r="26" spans="1:54" ht="15.75" customHeight="1">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row>
    <row r="27" spans="1:54" ht="15.75" customHeight="1">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row>
    <row r="28" spans="1:54" ht="15.75" customHeight="1">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row>
    <row r="29" spans="1:54" ht="15.75"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row>
    <row r="30" spans="1:54" ht="15.75" customHeight="1">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row>
    <row r="31" spans="1:54" ht="15.75" customHeight="1">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row>
    <row r="32" spans="1:54" ht="15.75" customHeight="1">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row>
    <row r="33" spans="1:54" ht="15.75" customHeight="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row>
    <row r="34" spans="1:54" ht="15.7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row>
    <row r="35" spans="1:54" ht="15.75" customHeight="1">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row>
    <row r="36" spans="1:54" ht="15.75" customHeight="1">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row>
    <row r="37" spans="1:54" ht="15.75" customHeight="1">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row>
    <row r="38" spans="1:54" ht="15.75" customHeight="1">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row>
    <row r="39" spans="1:54" ht="15.75" customHeight="1">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row>
    <row r="40" spans="1:54" ht="15.75" customHeight="1">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row>
    <row r="41" spans="1:54" ht="15.75" customHeight="1">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row>
    <row r="42" spans="1:54" ht="15.75" customHeight="1">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row>
    <row r="43" spans="1:54" ht="15.75" customHeight="1">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row>
    <row r="44" spans="1:54" ht="15.75" customHeight="1">
      <c r="A44" s="252"/>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row>
    <row r="45" spans="1:54" ht="15.75"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row>
    <row r="46" spans="1:54" ht="15.75" customHeight="1">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row>
    <row r="47" spans="1:54" ht="15.75" customHeight="1">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row>
    <row r="48" spans="1:54" ht="15.75" customHeight="1">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row>
    <row r="49" spans="1:54" ht="15.75" customHeight="1">
      <c r="A49" s="252"/>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row>
    <row r="50" spans="1:54" ht="15.75" customHeight="1">
      <c r="A50" s="252"/>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row>
    <row r="51" spans="1:54" ht="15.75" customHeight="1">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row>
    <row r="52" spans="1:54" ht="15.75" customHeight="1">
      <c r="A52" s="25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row>
    <row r="53" spans="1:54" ht="15.75" customHeight="1">
      <c r="A53" s="252"/>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row>
    <row r="54" spans="1:54" ht="15.75" customHeight="1">
      <c r="A54" s="252"/>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row>
    <row r="55" spans="1:54" ht="15.75" customHeight="1">
      <c r="A55" s="252"/>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row>
    <row r="56" spans="1:54" ht="15.75" customHeight="1">
      <c r="A56" s="252"/>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row>
    <row r="57" spans="1:54" ht="15.75" customHeight="1">
      <c r="A57" s="252"/>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row>
    <row r="58" spans="1:54" ht="15.75" customHeight="1">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row>
    <row r="59" spans="1:54" ht="15.75" customHeight="1">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row>
    <row r="60" spans="1:54" ht="15.75" customHeight="1">
      <c r="A60" s="252"/>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row>
    <row r="61" spans="1:54" ht="15.75" customHeight="1">
      <c r="A61" s="252"/>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row>
    <row r="62" spans="1:54" ht="15.75" customHeight="1">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row>
    <row r="63" spans="1:54" ht="15.75" customHeight="1">
      <c r="A63" s="252"/>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row>
    <row r="64" spans="1:54" ht="15.75" customHeight="1">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row>
    <row r="65" spans="1:54" ht="15.75" customHeight="1">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row>
    <row r="66" spans="1:54" ht="15.75" customHeight="1">
      <c r="A66" s="252"/>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row>
    <row r="67" spans="1:54" ht="15.75" customHeight="1">
      <c r="A67" s="252"/>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row>
    <row r="68" spans="1:54" ht="15.75" customHeight="1">
      <c r="A68" s="252"/>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row>
    <row r="69" spans="1:54" ht="15.75" customHeight="1">
      <c r="A69" s="252"/>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row>
    <row r="70" spans="1:54" ht="15.75" customHeight="1">
      <c r="A70" s="252"/>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row>
    <row r="71" spans="1:54" ht="15.7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row>
    <row r="72" spans="1:54" ht="15.75" customHeight="1">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row>
    <row r="73" spans="1:54" ht="15.75" customHeight="1">
      <c r="A73" s="252"/>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row>
    <row r="74" spans="1:54" ht="15.75" customHeight="1">
      <c r="A74" s="252"/>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row>
    <row r="75" spans="1:54" ht="15.75" customHeight="1">
      <c r="A75" s="252"/>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row>
    <row r="76" spans="1:54" ht="15.75" customHeight="1">
      <c r="A76" s="252"/>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row>
    <row r="77" spans="1:54" ht="15.75" customHeight="1">
      <c r="A77" s="252"/>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row>
    <row r="78" spans="1:54" ht="15.75" customHeight="1">
      <c r="A78" s="252"/>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row>
    <row r="79" spans="1:54" ht="15.75" customHeight="1">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row>
    <row r="80" spans="1:54" ht="15.75" customHeight="1">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row>
    <row r="81" spans="1:54" ht="15.75" customHeight="1">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row>
    <row r="82" spans="1:54" ht="15.75" customHeight="1">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row>
    <row r="83" spans="1:54" ht="15.75" customHeight="1">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row>
    <row r="84" spans="1:54" ht="15.75" customHeight="1">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row>
    <row r="85" spans="1:54" ht="15.75" customHeight="1">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row>
    <row r="86" spans="1:54" ht="15.75" customHeight="1">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row>
    <row r="87" spans="1:54" ht="15.75" customHeight="1">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row>
    <row r="88" spans="1:54" ht="15.75" customHeight="1">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row>
    <row r="89" spans="1:54" ht="15.75" customHeight="1">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row>
    <row r="90" spans="1:54" ht="15.75" customHeight="1">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row>
    <row r="91" spans="1:54" ht="15.75" customHeight="1">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row>
    <row r="92" spans="1:54" ht="15.75" customHeight="1">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row>
    <row r="93" spans="1:54" ht="15.75" customHeight="1">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row>
    <row r="94" spans="1:54" ht="15.75" customHeight="1">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row>
    <row r="95" spans="1:54" ht="15.75" customHeight="1">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row>
    <row r="96" spans="1:54" ht="15.75" customHeight="1">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row>
    <row r="97" spans="1:54" ht="15.75" customHeight="1">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row>
    <row r="98" spans="1:54" ht="15.75" customHeight="1">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row>
    <row r="99" spans="1:54" ht="15.75" customHeight="1">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row>
    <row r="100" spans="1:54" ht="15.75" customHeight="1">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row>
    <row r="101" spans="1:54" ht="15.75" customHeight="1">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row>
    <row r="102" spans="1:54" ht="15.75" customHeight="1">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row>
    <row r="103" spans="1:54" ht="15.75" customHeight="1">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row>
    <row r="104" spans="1:54" ht="15.75" customHeight="1">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row>
    <row r="105" spans="1:54" ht="15.75" customHeight="1">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row>
    <row r="106" spans="1:54" ht="15.7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row>
    <row r="107" spans="1:54" ht="15.75" customHeight="1">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row>
    <row r="108" spans="1:54" ht="15.75" customHeight="1">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row>
    <row r="109" spans="1:54" ht="15.75" customHeight="1">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row>
    <row r="110" spans="1:54" ht="15.75" customHeight="1">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row>
    <row r="111" spans="1:54" ht="15.75" customHeight="1">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row>
    <row r="112" spans="1:54" ht="15.7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row>
    <row r="113" spans="1:54" ht="15.7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row>
    <row r="114" spans="1:54" ht="15.7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row>
    <row r="115" spans="1:54" ht="15.7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row>
    <row r="116" spans="1:54" ht="15.7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row>
    <row r="117" spans="1:54" ht="15.7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row>
    <row r="118" spans="1:54" ht="15.7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2"/>
      <c r="AZ118" s="252"/>
      <c r="BA118" s="252"/>
      <c r="BB118" s="252"/>
    </row>
    <row r="119" spans="1:54" ht="15.7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252"/>
    </row>
    <row r="120" spans="1:54" ht="15.7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row>
    <row r="121" spans="1:54" ht="15.7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252"/>
      <c r="AO121" s="252"/>
      <c r="AP121" s="252"/>
      <c r="AQ121" s="252"/>
      <c r="AR121" s="252"/>
      <c r="AS121" s="252"/>
      <c r="AT121" s="252"/>
      <c r="AU121" s="252"/>
      <c r="AV121" s="252"/>
      <c r="AW121" s="252"/>
      <c r="AX121" s="252"/>
      <c r="AY121" s="252"/>
      <c r="AZ121" s="252"/>
      <c r="BA121" s="252"/>
      <c r="BB121" s="252"/>
    </row>
    <row r="122" spans="1:54" ht="15.7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2"/>
      <c r="AY122" s="252"/>
      <c r="AZ122" s="252"/>
      <c r="BA122" s="252"/>
      <c r="BB122" s="252"/>
    </row>
    <row r="123" spans="1:54" ht="15.7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52"/>
      <c r="AQ123" s="252"/>
      <c r="AR123" s="252"/>
      <c r="AS123" s="252"/>
      <c r="AT123" s="252"/>
      <c r="AU123" s="252"/>
      <c r="AV123" s="252"/>
      <c r="AW123" s="252"/>
      <c r="AX123" s="252"/>
      <c r="AY123" s="252"/>
      <c r="AZ123" s="252"/>
      <c r="BA123" s="252"/>
      <c r="BB123" s="252"/>
    </row>
    <row r="124" spans="1:54" ht="15.7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2"/>
      <c r="AY124" s="252"/>
      <c r="AZ124" s="252"/>
      <c r="BA124" s="252"/>
      <c r="BB124" s="252"/>
    </row>
    <row r="125" spans="1:54" ht="15.7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row>
    <row r="126" spans="1:54" ht="15.7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row>
    <row r="127" spans="1:54" ht="15.7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W127" s="252"/>
      <c r="AX127" s="252"/>
      <c r="AY127" s="252"/>
      <c r="AZ127" s="252"/>
      <c r="BA127" s="252"/>
      <c r="BB127" s="252"/>
    </row>
    <row r="128" spans="1:54" ht="15.7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252"/>
    </row>
    <row r="129" spans="1:54" ht="15.7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S129" s="252"/>
      <c r="AT129" s="252"/>
      <c r="AU129" s="252"/>
      <c r="AV129" s="252"/>
      <c r="AW129" s="252"/>
      <c r="AX129" s="252"/>
      <c r="AY129" s="252"/>
      <c r="AZ129" s="252"/>
      <c r="BA129" s="252"/>
      <c r="BB129" s="252"/>
    </row>
    <row r="130" spans="1:54" ht="15.7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c r="BA130" s="252"/>
      <c r="BB130" s="252"/>
    </row>
    <row r="131" spans="1:54" ht="15.7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2"/>
      <c r="AY131" s="252"/>
      <c r="AZ131" s="252"/>
      <c r="BA131" s="252"/>
      <c r="BB131" s="252"/>
    </row>
    <row r="132" spans="1:54" ht="15.7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c r="AY132" s="252"/>
      <c r="AZ132" s="252"/>
      <c r="BA132" s="252"/>
      <c r="BB132" s="252"/>
    </row>
    <row r="133" spans="1:54" ht="15.7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row>
    <row r="134" spans="1:54" ht="15.7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row>
    <row r="135" spans="1:54" ht="15.7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c r="AO135" s="252"/>
      <c r="AP135" s="252"/>
      <c r="AQ135" s="252"/>
      <c r="AR135" s="252"/>
      <c r="AS135" s="252"/>
      <c r="AT135" s="252"/>
      <c r="AU135" s="252"/>
      <c r="AV135" s="252"/>
      <c r="AW135" s="252"/>
      <c r="AX135" s="252"/>
      <c r="AY135" s="252"/>
      <c r="AZ135" s="252"/>
      <c r="BA135" s="252"/>
      <c r="BB135" s="252"/>
    </row>
    <row r="136" spans="1:54" ht="15.7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2"/>
      <c r="AZ136" s="252"/>
      <c r="BA136" s="252"/>
      <c r="BB136" s="252"/>
    </row>
    <row r="137" spans="1:54" ht="15.7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row>
    <row r="138" spans="1:54" ht="15.7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252"/>
    </row>
    <row r="139" spans="1:54" ht="15.7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row>
    <row r="140" spans="1:54" ht="15.7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row>
    <row r="141" spans="1:54" ht="15.7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row>
    <row r="142" spans="1:54" ht="15.7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row>
    <row r="143" spans="1:54" ht="15.7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row>
    <row r="144" spans="1:54" ht="15.7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row>
    <row r="145" spans="1:54" ht="15.7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row>
    <row r="146" spans="1:54" ht="15.7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S146" s="252"/>
      <c r="AT146" s="252"/>
      <c r="AU146" s="252"/>
      <c r="AV146" s="252"/>
      <c r="AW146" s="252"/>
      <c r="AX146" s="252"/>
      <c r="AY146" s="252"/>
      <c r="AZ146" s="252"/>
      <c r="BA146" s="252"/>
      <c r="BB146" s="252"/>
    </row>
    <row r="147" spans="1:54" ht="15.7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AK147" s="252"/>
      <c r="AL147" s="252"/>
      <c r="AM147" s="252"/>
      <c r="AN147" s="252"/>
      <c r="AO147" s="252"/>
      <c r="AP147" s="252"/>
      <c r="AQ147" s="252"/>
      <c r="AR147" s="252"/>
      <c r="AS147" s="252"/>
      <c r="AT147" s="252"/>
      <c r="AU147" s="252"/>
      <c r="AV147" s="252"/>
      <c r="AW147" s="252"/>
      <c r="AX147" s="252"/>
      <c r="AY147" s="252"/>
      <c r="AZ147" s="252"/>
      <c r="BA147" s="252"/>
      <c r="BB147" s="252"/>
    </row>
    <row r="148" spans="1:54" ht="15.7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2"/>
      <c r="AY148" s="252"/>
      <c r="AZ148" s="252"/>
      <c r="BA148" s="252"/>
      <c r="BB148" s="252"/>
    </row>
    <row r="149" spans="1:54" ht="15.7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2"/>
      <c r="AY149" s="252"/>
      <c r="AZ149" s="252"/>
      <c r="BA149" s="252"/>
      <c r="BB149" s="252"/>
    </row>
    <row r="150" spans="1:54" ht="15.7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row>
    <row r="151" spans="1:54" ht="15.7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252"/>
      <c r="AP151" s="252"/>
      <c r="AQ151" s="252"/>
      <c r="AR151" s="252"/>
      <c r="AS151" s="252"/>
      <c r="AT151" s="252"/>
      <c r="AU151" s="252"/>
      <c r="AV151" s="252"/>
      <c r="AW151" s="252"/>
      <c r="AX151" s="252"/>
      <c r="AY151" s="252"/>
      <c r="AZ151" s="252"/>
      <c r="BA151" s="252"/>
      <c r="BB151" s="252"/>
    </row>
    <row r="152" spans="1:54" ht="15.7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c r="AP152" s="252"/>
      <c r="AQ152" s="252"/>
      <c r="AR152" s="252"/>
      <c r="AS152" s="252"/>
      <c r="AT152" s="252"/>
      <c r="AU152" s="252"/>
      <c r="AV152" s="252"/>
      <c r="AW152" s="252"/>
      <c r="AX152" s="252"/>
      <c r="AY152" s="252"/>
      <c r="AZ152" s="252"/>
      <c r="BA152" s="252"/>
      <c r="BB152" s="252"/>
    </row>
    <row r="153" spans="1:54" ht="15.7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AK153" s="252"/>
      <c r="AL153" s="252"/>
      <c r="AM153" s="252"/>
      <c r="AN153" s="252"/>
      <c r="AO153" s="252"/>
      <c r="AP153" s="252"/>
      <c r="AQ153" s="252"/>
      <c r="AR153" s="252"/>
      <c r="AS153" s="252"/>
      <c r="AT153" s="252"/>
      <c r="AU153" s="252"/>
      <c r="AV153" s="252"/>
      <c r="AW153" s="252"/>
      <c r="AX153" s="252"/>
      <c r="AY153" s="252"/>
      <c r="AZ153" s="252"/>
      <c r="BA153" s="252"/>
      <c r="BB153" s="252"/>
    </row>
    <row r="154" spans="1:54" ht="15.7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c r="AC154" s="252"/>
      <c r="AD154" s="252"/>
      <c r="AE154" s="252"/>
      <c r="AF154" s="252"/>
      <c r="AG154" s="252"/>
      <c r="AH154" s="252"/>
      <c r="AI154" s="252"/>
      <c r="AJ154" s="252"/>
      <c r="AK154" s="252"/>
      <c r="AL154" s="252"/>
      <c r="AM154" s="252"/>
      <c r="AN154" s="252"/>
      <c r="AO154" s="252"/>
      <c r="AP154" s="252"/>
      <c r="AQ154" s="252"/>
      <c r="AR154" s="252"/>
      <c r="AS154" s="252"/>
      <c r="AT154" s="252"/>
      <c r="AU154" s="252"/>
      <c r="AV154" s="252"/>
      <c r="AW154" s="252"/>
      <c r="AX154" s="252"/>
      <c r="AY154" s="252"/>
      <c r="AZ154" s="252"/>
      <c r="BA154" s="252"/>
      <c r="BB154" s="252"/>
    </row>
    <row r="155" spans="1:54" ht="15.7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c r="AA155" s="252"/>
      <c r="AB155" s="252"/>
      <c r="AC155" s="252"/>
      <c r="AD155" s="252"/>
      <c r="AE155" s="252"/>
      <c r="AF155" s="252"/>
      <c r="AG155" s="252"/>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row>
    <row r="156" spans="1:54" ht="15.7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row>
    <row r="157" spans="1:54" ht="15.7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row>
    <row r="158" spans="1:54" ht="15.7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row>
    <row r="159" spans="1:54" ht="15.7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2"/>
      <c r="AL159" s="252"/>
      <c r="AM159" s="252"/>
      <c r="AN159" s="252"/>
      <c r="AO159" s="252"/>
      <c r="AP159" s="252"/>
      <c r="AQ159" s="252"/>
      <c r="AR159" s="252"/>
      <c r="AS159" s="252"/>
      <c r="AT159" s="252"/>
      <c r="AU159" s="252"/>
      <c r="AV159" s="252"/>
      <c r="AW159" s="252"/>
      <c r="AX159" s="252"/>
      <c r="AY159" s="252"/>
      <c r="AZ159" s="252"/>
      <c r="BA159" s="252"/>
      <c r="BB159" s="252"/>
    </row>
    <row r="160" spans="1:54" ht="15.7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c r="AP160" s="252"/>
      <c r="AQ160" s="252"/>
      <c r="AR160" s="252"/>
      <c r="AS160" s="252"/>
      <c r="AT160" s="252"/>
      <c r="AU160" s="252"/>
      <c r="AV160" s="252"/>
      <c r="AW160" s="252"/>
      <c r="AX160" s="252"/>
      <c r="AY160" s="252"/>
      <c r="AZ160" s="252"/>
      <c r="BA160" s="252"/>
      <c r="BB160" s="252"/>
    </row>
    <row r="161" spans="1:54" ht="15.7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row>
    <row r="162" spans="1:54" ht="15.7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c r="AT162" s="252"/>
      <c r="AU162" s="252"/>
      <c r="AV162" s="252"/>
      <c r="AW162" s="252"/>
      <c r="AX162" s="252"/>
      <c r="AY162" s="252"/>
      <c r="AZ162" s="252"/>
      <c r="BA162" s="252"/>
      <c r="BB162" s="252"/>
    </row>
    <row r="163" spans="1:54" ht="15.7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2"/>
      <c r="AY163" s="252"/>
      <c r="AZ163" s="252"/>
      <c r="BA163" s="252"/>
      <c r="BB163" s="252"/>
    </row>
    <row r="164" spans="1:54" ht="15.7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row>
    <row r="165" spans="1:54" ht="15.7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row>
    <row r="166" spans="1:54" ht="15.7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row>
    <row r="167" spans="1:54" ht="15.7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row>
    <row r="168" spans="1:54" ht="15.7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row>
    <row r="169" spans="1:54" ht="15.7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row>
    <row r="170" spans="1:54" ht="15.7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row>
    <row r="171" spans="1:54" ht="15.7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row>
    <row r="172" spans="1:54" ht="15.7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row>
    <row r="173" spans="1:54" ht="15.7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252"/>
      <c r="AT173" s="252"/>
      <c r="AU173" s="252"/>
      <c r="AV173" s="252"/>
      <c r="AW173" s="252"/>
      <c r="AX173" s="252"/>
      <c r="AY173" s="252"/>
      <c r="AZ173" s="252"/>
      <c r="BA173" s="252"/>
      <c r="BB173" s="252"/>
    </row>
    <row r="174" spans="1:54" ht="15.7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row>
    <row r="175" spans="1:54" ht="15.7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c r="AC175" s="252"/>
      <c r="AD175" s="252"/>
      <c r="AE175" s="252"/>
      <c r="AF175" s="252"/>
      <c r="AG175" s="252"/>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row>
    <row r="176" spans="1:54" ht="15.7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row>
    <row r="177" spans="1:54" ht="15.7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row>
    <row r="178" spans="1:54" ht="15.7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row>
    <row r="179" spans="1:54" ht="15.7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row>
    <row r="180" spans="1:54" ht="15.7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row>
    <row r="181" spans="1:54" ht="15.7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row>
    <row r="182" spans="1:54" ht="15.7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row>
    <row r="183" spans="1:54" ht="15.7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row>
    <row r="184" spans="1:54" ht="15.7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2"/>
      <c r="AJ184" s="252"/>
      <c r="AK184" s="252"/>
      <c r="AL184" s="252"/>
      <c r="AM184" s="252"/>
      <c r="AN184" s="252"/>
      <c r="AO184" s="252"/>
      <c r="AP184" s="252"/>
      <c r="AQ184" s="252"/>
      <c r="AR184" s="252"/>
      <c r="AS184" s="252"/>
      <c r="AT184" s="252"/>
      <c r="AU184" s="252"/>
      <c r="AV184" s="252"/>
      <c r="AW184" s="252"/>
      <c r="AX184" s="252"/>
      <c r="AY184" s="252"/>
      <c r="AZ184" s="252"/>
      <c r="BA184" s="252"/>
      <c r="BB184" s="252"/>
    </row>
    <row r="185" spans="1:54" ht="15.7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row>
    <row r="186" spans="1:54" ht="15.7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2"/>
      <c r="AY186" s="252"/>
      <c r="AZ186" s="252"/>
      <c r="BA186" s="252"/>
      <c r="BB186" s="252"/>
    </row>
    <row r="187" spans="1:54" ht="15.7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row>
    <row r="188" spans="1:54" ht="15.7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row>
    <row r="189" spans="1:54" ht="15.7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row>
    <row r="190" spans="1:54" ht="15.7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row>
    <row r="191" spans="1:54" ht="15.7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row>
    <row r="192" spans="1:54" ht="15.7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row>
    <row r="193" spans="1:54" ht="15.7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row>
    <row r="194" spans="1:54" ht="15.7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row>
    <row r="195" spans="1:54" ht="15.7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row>
    <row r="196" spans="1:54" ht="15.7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row>
    <row r="197" spans="1:54" ht="15.7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row>
    <row r="198" spans="1:54" ht="15.7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row>
    <row r="199" spans="1:54" ht="15.7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row>
    <row r="200" spans="1:54" ht="15.7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row>
    <row r="201" spans="1:54" ht="15.7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row>
    <row r="202" spans="1:54" ht="15.7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row>
    <row r="203" spans="1:54" ht="15.7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252"/>
      <c r="AQ203" s="252"/>
      <c r="AR203" s="252"/>
      <c r="AS203" s="252"/>
      <c r="AT203" s="252"/>
      <c r="AU203" s="252"/>
      <c r="AV203" s="252"/>
      <c r="AW203" s="252"/>
      <c r="AX203" s="252"/>
      <c r="AY203" s="252"/>
      <c r="AZ203" s="252"/>
      <c r="BA203" s="252"/>
      <c r="BB203" s="252"/>
    </row>
    <row r="204" spans="1:54" ht="15.7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row>
    <row r="205" spans="1:54" ht="15.7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row>
    <row r="206" spans="1:54" ht="15.7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row>
    <row r="207" spans="1:54" ht="15.7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2"/>
      <c r="BB207" s="252"/>
    </row>
    <row r="208" spans="1:54" ht="15.7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row>
    <row r="209" spans="1:54" ht="15.7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row>
    <row r="210" spans="1:54" ht="15.7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row>
    <row r="211" spans="1:54" ht="15.7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row>
    <row r="212" spans="1:54" ht="15.7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2"/>
      <c r="AY212" s="252"/>
      <c r="AZ212" s="252"/>
      <c r="BA212" s="252"/>
      <c r="BB212" s="252"/>
    </row>
    <row r="213" spans="1:54" ht="15.7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row>
    <row r="214" spans="1:54" ht="15.7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2"/>
      <c r="AY214" s="252"/>
      <c r="AZ214" s="252"/>
      <c r="BA214" s="252"/>
      <c r="BB214" s="252"/>
    </row>
    <row r="215" spans="1:54" ht="15.7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row>
    <row r="216" spans="1:54" ht="15.7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2"/>
      <c r="AZ216" s="252"/>
      <c r="BA216" s="252"/>
      <c r="BB216" s="252"/>
    </row>
    <row r="217" spans="1:54" ht="15.7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row>
    <row r="218" spans="1:54" ht="15.7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2"/>
      <c r="AY218" s="252"/>
      <c r="AZ218" s="252"/>
      <c r="BA218" s="252"/>
      <c r="BB218" s="252"/>
    </row>
    <row r="219" spans="1:54" ht="15.7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2"/>
      <c r="AY219" s="252"/>
      <c r="AZ219" s="252"/>
      <c r="BA219" s="252"/>
      <c r="BB219" s="252"/>
    </row>
    <row r="220" spans="1:54" ht="15.7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2"/>
      <c r="AY220" s="252"/>
      <c r="AZ220" s="252"/>
      <c r="BA220" s="252"/>
      <c r="BB220" s="252"/>
    </row>
    <row r="221" spans="1:54" ht="15.7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2"/>
      <c r="AY221" s="252"/>
      <c r="AZ221" s="252"/>
      <c r="BA221" s="252"/>
      <c r="BB221" s="252"/>
    </row>
    <row r="222" spans="1:54" ht="15.7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2"/>
      <c r="AY222" s="252"/>
      <c r="AZ222" s="252"/>
      <c r="BA222" s="252"/>
      <c r="BB222" s="252"/>
    </row>
    <row r="223" spans="1:54" ht="15.7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2"/>
      <c r="AY223" s="252"/>
      <c r="AZ223" s="252"/>
      <c r="BA223" s="252"/>
      <c r="BB223" s="252"/>
    </row>
    <row r="224" spans="1:54" ht="15.7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252"/>
      <c r="AO224" s="252"/>
      <c r="AP224" s="252"/>
      <c r="AQ224" s="252"/>
      <c r="AR224" s="252"/>
      <c r="AS224" s="252"/>
      <c r="AT224" s="252"/>
      <c r="AU224" s="252"/>
      <c r="AV224" s="252"/>
      <c r="AW224" s="252"/>
      <c r="AX224" s="252"/>
      <c r="AY224" s="252"/>
      <c r="AZ224" s="252"/>
      <c r="BA224" s="252"/>
      <c r="BB224" s="252"/>
    </row>
    <row r="225" spans="1:54" ht="15.7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252"/>
      <c r="AO225" s="252"/>
      <c r="AP225" s="252"/>
      <c r="AQ225" s="252"/>
      <c r="AR225" s="252"/>
      <c r="AS225" s="252"/>
      <c r="AT225" s="252"/>
      <c r="AU225" s="252"/>
      <c r="AV225" s="252"/>
      <c r="AW225" s="252"/>
      <c r="AX225" s="252"/>
      <c r="AY225" s="252"/>
      <c r="AZ225" s="252"/>
      <c r="BA225" s="252"/>
      <c r="BB225" s="252"/>
    </row>
    <row r="226" spans="1:54" ht="15.7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252"/>
      <c r="AY226" s="252"/>
      <c r="AZ226" s="252"/>
      <c r="BA226" s="252"/>
      <c r="BB226" s="252"/>
    </row>
    <row r="227" spans="1:54" ht="15.7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c r="AL227" s="252"/>
      <c r="AM227" s="252"/>
      <c r="AN227" s="252"/>
      <c r="AO227" s="252"/>
      <c r="AP227" s="252"/>
      <c r="AQ227" s="252"/>
      <c r="AR227" s="252"/>
      <c r="AS227" s="252"/>
      <c r="AT227" s="252"/>
      <c r="AU227" s="252"/>
      <c r="AV227" s="252"/>
      <c r="AW227" s="252"/>
      <c r="AX227" s="252"/>
      <c r="AY227" s="252"/>
      <c r="AZ227" s="252"/>
      <c r="BA227" s="252"/>
      <c r="BB227" s="252"/>
    </row>
    <row r="228" spans="1:54" ht="15.7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2"/>
      <c r="AY228" s="252"/>
      <c r="AZ228" s="252"/>
      <c r="BA228" s="252"/>
      <c r="BB228" s="252"/>
    </row>
    <row r="229" spans="1:54" ht="15.7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c r="AL229" s="252"/>
      <c r="AM229" s="252"/>
      <c r="AN229" s="252"/>
      <c r="AO229" s="252"/>
      <c r="AP229" s="252"/>
      <c r="AQ229" s="252"/>
      <c r="AR229" s="252"/>
      <c r="AS229" s="252"/>
      <c r="AT229" s="252"/>
      <c r="AU229" s="252"/>
      <c r="AV229" s="252"/>
      <c r="AW229" s="252"/>
      <c r="AX229" s="252"/>
      <c r="AY229" s="252"/>
      <c r="AZ229" s="252"/>
      <c r="BA229" s="252"/>
      <c r="BB229" s="252"/>
    </row>
    <row r="230" spans="1:54" ht="15.7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252"/>
      <c r="AY230" s="252"/>
      <c r="AZ230" s="252"/>
      <c r="BA230" s="252"/>
      <c r="BB230" s="252"/>
    </row>
    <row r="231" spans="1:54" ht="15.7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2"/>
      <c r="AY231" s="252"/>
      <c r="AZ231" s="252"/>
      <c r="BA231" s="252"/>
      <c r="BB231" s="252"/>
    </row>
    <row r="232" spans="1:54" ht="15.7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2"/>
      <c r="AY232" s="252"/>
      <c r="AZ232" s="252"/>
      <c r="BA232" s="252"/>
      <c r="BB232" s="252"/>
    </row>
    <row r="233" spans="1:54" ht="15.7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row>
    <row r="234" spans="1:54" ht="15.7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252"/>
      <c r="AL234" s="252"/>
      <c r="AM234" s="252"/>
      <c r="AN234" s="252"/>
      <c r="AO234" s="252"/>
      <c r="AP234" s="252"/>
      <c r="AQ234" s="252"/>
      <c r="AR234" s="252"/>
      <c r="AS234" s="252"/>
      <c r="AT234" s="252"/>
      <c r="AU234" s="252"/>
      <c r="AV234" s="252"/>
      <c r="AW234" s="252"/>
      <c r="AX234" s="252"/>
      <c r="AY234" s="252"/>
      <c r="AZ234" s="252"/>
      <c r="BA234" s="252"/>
      <c r="BB234" s="252"/>
    </row>
    <row r="235" spans="1:54" ht="15.7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row>
    <row r="236" spans="1:54" ht="15.7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2"/>
      <c r="AB236" s="252"/>
      <c r="AC236" s="252"/>
      <c r="AD236" s="252"/>
      <c r="AE236" s="252"/>
      <c r="AF236" s="252"/>
      <c r="AG236" s="252"/>
      <c r="AH236" s="252"/>
      <c r="AI236" s="252"/>
      <c r="AJ236" s="252"/>
      <c r="AK236" s="252"/>
      <c r="AL236" s="252"/>
      <c r="AM236" s="252"/>
      <c r="AN236" s="252"/>
      <c r="AO236" s="252"/>
      <c r="AP236" s="252"/>
      <c r="AQ236" s="252"/>
      <c r="AR236" s="252"/>
      <c r="AS236" s="252"/>
      <c r="AT236" s="252"/>
      <c r="AU236" s="252"/>
      <c r="AV236" s="252"/>
      <c r="AW236" s="252"/>
      <c r="AX236" s="252"/>
      <c r="AY236" s="252"/>
      <c r="AZ236" s="252"/>
      <c r="BA236" s="252"/>
      <c r="BB236" s="252"/>
    </row>
    <row r="237" spans="1:54" ht="15.7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AK237" s="252"/>
      <c r="AL237" s="252"/>
      <c r="AM237" s="252"/>
      <c r="AN237" s="252"/>
      <c r="AO237" s="252"/>
      <c r="AP237" s="252"/>
      <c r="AQ237" s="252"/>
      <c r="AR237" s="252"/>
      <c r="AS237" s="252"/>
      <c r="AT237" s="252"/>
      <c r="AU237" s="252"/>
      <c r="AV237" s="252"/>
      <c r="AW237" s="252"/>
      <c r="AX237" s="252"/>
      <c r="AY237" s="252"/>
      <c r="AZ237" s="252"/>
      <c r="BA237" s="252"/>
      <c r="BB237" s="252"/>
    </row>
    <row r="238" spans="1:54" ht="15.7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c r="AL238" s="252"/>
      <c r="AM238" s="252"/>
      <c r="AN238" s="252"/>
      <c r="AO238" s="252"/>
      <c r="AP238" s="252"/>
      <c r="AQ238" s="252"/>
      <c r="AR238" s="252"/>
      <c r="AS238" s="252"/>
      <c r="AT238" s="252"/>
      <c r="AU238" s="252"/>
      <c r="AV238" s="252"/>
      <c r="AW238" s="252"/>
      <c r="AX238" s="252"/>
      <c r="AY238" s="252"/>
      <c r="AZ238" s="252"/>
      <c r="BA238" s="252"/>
      <c r="BB238" s="252"/>
    </row>
    <row r="239" spans="1:54" ht="15.7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AK239" s="252"/>
      <c r="AL239" s="252"/>
      <c r="AM239" s="252"/>
      <c r="AN239" s="252"/>
      <c r="AO239" s="252"/>
      <c r="AP239" s="252"/>
      <c r="AQ239" s="252"/>
      <c r="AR239" s="252"/>
      <c r="AS239" s="252"/>
      <c r="AT239" s="252"/>
      <c r="AU239" s="252"/>
      <c r="AV239" s="252"/>
      <c r="AW239" s="252"/>
      <c r="AX239" s="252"/>
      <c r="AY239" s="252"/>
      <c r="AZ239" s="252"/>
      <c r="BA239" s="252"/>
      <c r="BB239" s="252"/>
    </row>
    <row r="240" spans="1:54" ht="15.7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AK240" s="252"/>
      <c r="AL240" s="252"/>
      <c r="AM240" s="252"/>
      <c r="AN240" s="252"/>
      <c r="AO240" s="252"/>
      <c r="AP240" s="252"/>
      <c r="AQ240" s="252"/>
      <c r="AR240" s="252"/>
      <c r="AS240" s="252"/>
      <c r="AT240" s="252"/>
      <c r="AU240" s="252"/>
      <c r="AV240" s="252"/>
      <c r="AW240" s="252"/>
      <c r="AX240" s="252"/>
      <c r="AY240" s="252"/>
      <c r="AZ240" s="252"/>
      <c r="BA240" s="252"/>
      <c r="BB240" s="252"/>
    </row>
    <row r="241" spans="1:54" ht="15.7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AK241" s="252"/>
      <c r="AL241" s="252"/>
      <c r="AM241" s="252"/>
      <c r="AN241" s="252"/>
      <c r="AO241" s="252"/>
      <c r="AP241" s="252"/>
      <c r="AQ241" s="252"/>
      <c r="AR241" s="252"/>
      <c r="AS241" s="252"/>
      <c r="AT241" s="252"/>
      <c r="AU241" s="252"/>
      <c r="AV241" s="252"/>
      <c r="AW241" s="252"/>
      <c r="AX241" s="252"/>
      <c r="AY241" s="252"/>
      <c r="AZ241" s="252"/>
      <c r="BA241" s="252"/>
      <c r="BB241" s="252"/>
    </row>
    <row r="242" spans="1:54" ht="15.7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252"/>
      <c r="AO242" s="252"/>
      <c r="AP242" s="252"/>
      <c r="AQ242" s="252"/>
      <c r="AR242" s="252"/>
      <c r="AS242" s="252"/>
      <c r="AT242" s="252"/>
      <c r="AU242" s="252"/>
      <c r="AV242" s="252"/>
      <c r="AW242" s="252"/>
      <c r="AX242" s="252"/>
      <c r="AY242" s="252"/>
      <c r="AZ242" s="252"/>
      <c r="BA242" s="252"/>
      <c r="BB242" s="252"/>
    </row>
    <row r="243" spans="1:54" ht="15.7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AK243" s="252"/>
      <c r="AL243" s="252"/>
      <c r="AM243" s="252"/>
      <c r="AN243" s="252"/>
      <c r="AO243" s="252"/>
      <c r="AP243" s="252"/>
      <c r="AQ243" s="252"/>
      <c r="AR243" s="252"/>
      <c r="AS243" s="252"/>
      <c r="AT243" s="252"/>
      <c r="AU243" s="252"/>
      <c r="AV243" s="252"/>
      <c r="AW243" s="252"/>
      <c r="AX243" s="252"/>
      <c r="AY243" s="252"/>
      <c r="AZ243" s="252"/>
      <c r="BA243" s="252"/>
      <c r="BB243" s="252"/>
    </row>
    <row r="244" spans="1:54" ht="15.7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AK244" s="252"/>
      <c r="AL244" s="252"/>
      <c r="AM244" s="252"/>
      <c r="AN244" s="252"/>
      <c r="AO244" s="252"/>
      <c r="AP244" s="252"/>
      <c r="AQ244" s="252"/>
      <c r="AR244" s="252"/>
      <c r="AS244" s="252"/>
      <c r="AT244" s="252"/>
      <c r="AU244" s="252"/>
      <c r="AV244" s="252"/>
      <c r="AW244" s="252"/>
      <c r="AX244" s="252"/>
      <c r="AY244" s="252"/>
      <c r="AZ244" s="252"/>
      <c r="BA244" s="252"/>
      <c r="BB244" s="252"/>
    </row>
    <row r="245" spans="1:54" ht="15.7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row>
    <row r="246" spans="1:54" ht="15.7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row>
    <row r="247" spans="1:54" ht="15.7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row>
    <row r="248" spans="1:54" ht="15.7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row>
    <row r="249" spans="1:54" ht="15.7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row>
    <row r="250" spans="1:54" ht="15.7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row>
    <row r="251" spans="1:54" ht="15.7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row>
    <row r="252" spans="1:54" ht="15.7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row>
    <row r="253" spans="1:54" ht="15.7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row>
    <row r="254" spans="1:54" ht="15.7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row>
    <row r="255" spans="1:54" ht="15.7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row>
    <row r="256" spans="1:54" ht="15.7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row>
    <row r="257" spans="1:54" ht="15.7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row>
    <row r="258" spans="1:54" ht="15.7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252"/>
      <c r="AY258" s="252"/>
      <c r="AZ258" s="252"/>
      <c r="BA258" s="252"/>
      <c r="BB258" s="252"/>
    </row>
    <row r="259" spans="1:54" ht="15.7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252"/>
      <c r="AD259" s="252"/>
      <c r="AE259" s="252"/>
      <c r="AF259" s="252"/>
      <c r="AG259" s="252"/>
      <c r="AH259" s="252"/>
      <c r="AI259" s="252"/>
      <c r="AJ259" s="252"/>
      <c r="AK259" s="252"/>
      <c r="AL259" s="252"/>
      <c r="AM259" s="252"/>
      <c r="AN259" s="252"/>
      <c r="AO259" s="252"/>
      <c r="AP259" s="252"/>
      <c r="AQ259" s="252"/>
      <c r="AR259" s="252"/>
      <c r="AS259" s="252"/>
      <c r="AT259" s="252"/>
      <c r="AU259" s="252"/>
      <c r="AV259" s="252"/>
      <c r="AW259" s="252"/>
      <c r="AX259" s="252"/>
      <c r="AY259" s="252"/>
      <c r="AZ259" s="252"/>
      <c r="BA259" s="252"/>
      <c r="BB259" s="252"/>
    </row>
    <row r="260" spans="1:54" ht="15.7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c r="AA260" s="252"/>
      <c r="AB260" s="252"/>
      <c r="AC260" s="252"/>
      <c r="AD260" s="252"/>
      <c r="AE260" s="252"/>
      <c r="AF260" s="252"/>
      <c r="AG260" s="252"/>
      <c r="AH260" s="252"/>
      <c r="AI260" s="252"/>
      <c r="AJ260" s="252"/>
      <c r="AK260" s="252"/>
      <c r="AL260" s="252"/>
      <c r="AM260" s="252"/>
      <c r="AN260" s="252"/>
      <c r="AO260" s="252"/>
      <c r="AP260" s="252"/>
      <c r="AQ260" s="252"/>
      <c r="AR260" s="252"/>
      <c r="AS260" s="252"/>
      <c r="AT260" s="252"/>
      <c r="AU260" s="252"/>
      <c r="AV260" s="252"/>
      <c r="AW260" s="252"/>
      <c r="AX260" s="252"/>
      <c r="AY260" s="252"/>
      <c r="AZ260" s="252"/>
      <c r="BA260" s="252"/>
      <c r="BB260" s="252"/>
    </row>
    <row r="261" spans="1:54" ht="15.7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252"/>
      <c r="AN261" s="252"/>
      <c r="AO261" s="252"/>
      <c r="AP261" s="252"/>
      <c r="AQ261" s="252"/>
      <c r="AR261" s="252"/>
      <c r="AS261" s="252"/>
      <c r="AT261" s="252"/>
      <c r="AU261" s="252"/>
      <c r="AV261" s="252"/>
      <c r="AW261" s="252"/>
      <c r="AX261" s="252"/>
      <c r="AY261" s="252"/>
      <c r="AZ261" s="252"/>
      <c r="BA261" s="252"/>
      <c r="BB261" s="252"/>
    </row>
    <row r="262" spans="1:54" ht="15.7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52"/>
      <c r="AI262" s="252"/>
      <c r="AJ262" s="252"/>
      <c r="AK262" s="252"/>
      <c r="AL262" s="252"/>
      <c r="AM262" s="252"/>
      <c r="AN262" s="252"/>
      <c r="AO262" s="252"/>
      <c r="AP262" s="252"/>
      <c r="AQ262" s="252"/>
      <c r="AR262" s="252"/>
      <c r="AS262" s="252"/>
      <c r="AT262" s="252"/>
      <c r="AU262" s="252"/>
      <c r="AV262" s="252"/>
      <c r="AW262" s="252"/>
      <c r="AX262" s="252"/>
      <c r="AY262" s="252"/>
      <c r="AZ262" s="252"/>
      <c r="BA262" s="252"/>
      <c r="BB262" s="252"/>
    </row>
    <row r="263" spans="1:54" ht="15.7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252"/>
      <c r="AN263" s="252"/>
      <c r="AO263" s="252"/>
      <c r="AP263" s="252"/>
      <c r="AQ263" s="252"/>
      <c r="AR263" s="252"/>
      <c r="AS263" s="252"/>
      <c r="AT263" s="252"/>
      <c r="AU263" s="252"/>
      <c r="AV263" s="252"/>
      <c r="AW263" s="252"/>
      <c r="AX263" s="252"/>
      <c r="AY263" s="252"/>
      <c r="AZ263" s="252"/>
      <c r="BA263" s="252"/>
      <c r="BB263" s="252"/>
    </row>
    <row r="264" spans="1:54" ht="15.7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252"/>
      <c r="AY264" s="252"/>
      <c r="AZ264" s="252"/>
      <c r="BA264" s="252"/>
      <c r="BB264" s="252"/>
    </row>
    <row r="265" spans="1:54" ht="15.7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row>
    <row r="266" spans="1:54" ht="15.7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row>
    <row r="267" spans="1:54" ht="15.7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row>
    <row r="268" spans="1:54" ht="15.7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row>
    <row r="269" spans="1:54" ht="15.7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row>
    <row r="270" spans="1:54" ht="15.7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row>
    <row r="271" spans="1:54" ht="15.7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row>
    <row r="272" spans="1:54" ht="15.7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row>
    <row r="273" spans="1:54" ht="15.7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row>
    <row r="274" spans="1:54" ht="15.7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row>
    <row r="275" spans="1:54" ht="15.7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row>
    <row r="276" spans="1:54" ht="15.7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row>
    <row r="277" spans="1:54" ht="15.7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row>
    <row r="278" spans="1:54" ht="15.7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row>
    <row r="279" spans="1:54" ht="15.7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row>
    <row r="280" spans="1:54" ht="15.7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row>
    <row r="281" spans="1:54" ht="15.7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row>
    <row r="282" spans="1:54" ht="15.7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row>
    <row r="283" spans="1:54" ht="15.7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c r="AC283" s="252"/>
      <c r="AD283" s="252"/>
      <c r="AE283" s="252"/>
      <c r="AF283" s="252"/>
      <c r="AG283" s="252"/>
      <c r="AH283" s="252"/>
      <c r="AI283" s="252"/>
      <c r="AJ283" s="252"/>
      <c r="AK283" s="252"/>
      <c r="AL283" s="252"/>
      <c r="AM283" s="252"/>
      <c r="AN283" s="252"/>
      <c r="AO283" s="252"/>
      <c r="AP283" s="252"/>
      <c r="AQ283" s="252"/>
      <c r="AR283" s="252"/>
      <c r="AS283" s="252"/>
      <c r="AT283" s="252"/>
      <c r="AU283" s="252"/>
      <c r="AV283" s="252"/>
      <c r="AW283" s="252"/>
      <c r="AX283" s="252"/>
      <c r="AY283" s="252"/>
      <c r="AZ283" s="252"/>
      <c r="BA283" s="252"/>
      <c r="BB283" s="252"/>
    </row>
    <row r="284" spans="1:54" ht="15.7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c r="AA284" s="252"/>
      <c r="AB284" s="252"/>
      <c r="AC284" s="252"/>
      <c r="AD284" s="252"/>
      <c r="AE284" s="252"/>
      <c r="AF284" s="252"/>
      <c r="AG284" s="252"/>
      <c r="AH284" s="252"/>
      <c r="AI284" s="252"/>
      <c r="AJ284" s="252"/>
      <c r="AK284" s="252"/>
      <c r="AL284" s="252"/>
      <c r="AM284" s="252"/>
      <c r="AN284" s="252"/>
      <c r="AO284" s="252"/>
      <c r="AP284" s="252"/>
      <c r="AQ284" s="252"/>
      <c r="AR284" s="252"/>
      <c r="AS284" s="252"/>
      <c r="AT284" s="252"/>
      <c r="AU284" s="252"/>
      <c r="AV284" s="252"/>
      <c r="AW284" s="252"/>
      <c r="AX284" s="252"/>
      <c r="AY284" s="252"/>
      <c r="AZ284" s="252"/>
      <c r="BA284" s="252"/>
      <c r="BB284" s="252"/>
    </row>
    <row r="285" spans="1:54" ht="15.7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2"/>
      <c r="AE285" s="252"/>
      <c r="AF285" s="252"/>
      <c r="AG285" s="252"/>
      <c r="AH285" s="252"/>
      <c r="AI285" s="252"/>
      <c r="AJ285" s="252"/>
      <c r="AK285" s="252"/>
      <c r="AL285" s="252"/>
      <c r="AM285" s="252"/>
      <c r="AN285" s="252"/>
      <c r="AO285" s="252"/>
      <c r="AP285" s="252"/>
      <c r="AQ285" s="252"/>
      <c r="AR285" s="252"/>
      <c r="AS285" s="252"/>
      <c r="AT285" s="252"/>
      <c r="AU285" s="252"/>
      <c r="AV285" s="252"/>
      <c r="AW285" s="252"/>
      <c r="AX285" s="252"/>
      <c r="AY285" s="252"/>
      <c r="AZ285" s="252"/>
      <c r="BA285" s="252"/>
      <c r="BB285" s="252"/>
    </row>
    <row r="286" spans="1:54" ht="15.7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c r="AC286" s="252"/>
      <c r="AD286" s="252"/>
      <c r="AE286" s="252"/>
      <c r="AF286" s="252"/>
      <c r="AG286" s="252"/>
      <c r="AH286" s="252"/>
      <c r="AI286" s="252"/>
      <c r="AJ286" s="252"/>
      <c r="AK286" s="252"/>
      <c r="AL286" s="252"/>
      <c r="AM286" s="252"/>
      <c r="AN286" s="252"/>
      <c r="AO286" s="252"/>
      <c r="AP286" s="252"/>
      <c r="AQ286" s="252"/>
      <c r="AR286" s="252"/>
      <c r="AS286" s="252"/>
      <c r="AT286" s="252"/>
      <c r="AU286" s="252"/>
      <c r="AV286" s="252"/>
      <c r="AW286" s="252"/>
      <c r="AX286" s="252"/>
      <c r="AY286" s="252"/>
      <c r="AZ286" s="252"/>
      <c r="BA286" s="252"/>
      <c r="BB286" s="252"/>
    </row>
    <row r="287" spans="1:54" ht="15.7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252"/>
      <c r="AQ287" s="252"/>
      <c r="AR287" s="252"/>
      <c r="AS287" s="252"/>
      <c r="AT287" s="252"/>
      <c r="AU287" s="252"/>
      <c r="AV287" s="252"/>
      <c r="AW287" s="252"/>
      <c r="AX287" s="252"/>
      <c r="AY287" s="252"/>
      <c r="AZ287" s="252"/>
      <c r="BA287" s="252"/>
      <c r="BB287" s="252"/>
    </row>
    <row r="288" spans="1:54" ht="15.7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c r="AC288" s="252"/>
      <c r="AD288" s="252"/>
      <c r="AE288" s="252"/>
      <c r="AF288" s="252"/>
      <c r="AG288" s="252"/>
      <c r="AH288" s="252"/>
      <c r="AI288" s="252"/>
      <c r="AJ288" s="252"/>
      <c r="AK288" s="252"/>
      <c r="AL288" s="252"/>
      <c r="AM288" s="252"/>
      <c r="AN288" s="252"/>
      <c r="AO288" s="252"/>
      <c r="AP288" s="252"/>
      <c r="AQ288" s="252"/>
      <c r="AR288" s="252"/>
      <c r="AS288" s="252"/>
      <c r="AT288" s="252"/>
      <c r="AU288" s="252"/>
      <c r="AV288" s="252"/>
      <c r="AW288" s="252"/>
      <c r="AX288" s="252"/>
      <c r="AY288" s="252"/>
      <c r="AZ288" s="252"/>
      <c r="BA288" s="252"/>
      <c r="BB288" s="252"/>
    </row>
    <row r="289" spans="1:54" ht="15.7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c r="AC289" s="252"/>
      <c r="AD289" s="252"/>
      <c r="AE289" s="252"/>
      <c r="AF289" s="252"/>
      <c r="AG289" s="252"/>
      <c r="AH289" s="252"/>
      <c r="AI289" s="252"/>
      <c r="AJ289" s="252"/>
      <c r="AK289" s="252"/>
      <c r="AL289" s="252"/>
      <c r="AM289" s="252"/>
      <c r="AN289" s="252"/>
      <c r="AO289" s="252"/>
      <c r="AP289" s="252"/>
      <c r="AQ289" s="252"/>
      <c r="AR289" s="252"/>
      <c r="AS289" s="252"/>
      <c r="AT289" s="252"/>
      <c r="AU289" s="252"/>
      <c r="AV289" s="252"/>
      <c r="AW289" s="252"/>
      <c r="AX289" s="252"/>
      <c r="AY289" s="252"/>
      <c r="AZ289" s="252"/>
      <c r="BA289" s="252"/>
      <c r="BB289" s="252"/>
    </row>
    <row r="290" spans="1:54" ht="15.7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c r="AA290" s="252"/>
      <c r="AB290" s="252"/>
      <c r="AC290" s="252"/>
      <c r="AD290" s="252"/>
      <c r="AE290" s="252"/>
      <c r="AF290" s="252"/>
      <c r="AG290" s="252"/>
      <c r="AH290" s="252"/>
      <c r="AI290" s="252"/>
      <c r="AJ290" s="252"/>
      <c r="AK290" s="252"/>
      <c r="AL290" s="252"/>
      <c r="AM290" s="252"/>
      <c r="AN290" s="252"/>
      <c r="AO290" s="252"/>
      <c r="AP290" s="252"/>
      <c r="AQ290" s="252"/>
      <c r="AR290" s="252"/>
      <c r="AS290" s="252"/>
      <c r="AT290" s="252"/>
      <c r="AU290" s="252"/>
      <c r="AV290" s="252"/>
      <c r="AW290" s="252"/>
      <c r="AX290" s="252"/>
      <c r="AY290" s="252"/>
      <c r="AZ290" s="252"/>
      <c r="BA290" s="252"/>
      <c r="BB290" s="252"/>
    </row>
    <row r="291" spans="1:54" ht="15.7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c r="AA291" s="252"/>
      <c r="AB291" s="252"/>
      <c r="AC291" s="252"/>
      <c r="AD291" s="252"/>
      <c r="AE291" s="252"/>
      <c r="AF291" s="252"/>
      <c r="AG291" s="252"/>
      <c r="AH291" s="252"/>
      <c r="AI291" s="252"/>
      <c r="AJ291" s="252"/>
      <c r="AK291" s="252"/>
      <c r="AL291" s="252"/>
      <c r="AM291" s="252"/>
      <c r="AN291" s="252"/>
      <c r="AO291" s="252"/>
      <c r="AP291" s="252"/>
      <c r="AQ291" s="252"/>
      <c r="AR291" s="252"/>
      <c r="AS291" s="252"/>
      <c r="AT291" s="252"/>
      <c r="AU291" s="252"/>
      <c r="AV291" s="252"/>
      <c r="AW291" s="252"/>
      <c r="AX291" s="252"/>
      <c r="AY291" s="252"/>
      <c r="AZ291" s="252"/>
      <c r="BA291" s="252"/>
      <c r="BB291" s="252"/>
    </row>
    <row r="292" spans="1:54" ht="15.7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2"/>
      <c r="AY292" s="252"/>
      <c r="AZ292" s="252"/>
      <c r="BA292" s="252"/>
      <c r="BB292" s="252"/>
    </row>
    <row r="293" spans="1:54" ht="15.7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c r="AA293" s="252"/>
      <c r="AB293" s="252"/>
      <c r="AC293" s="252"/>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2"/>
      <c r="AY293" s="252"/>
      <c r="AZ293" s="252"/>
      <c r="BA293" s="252"/>
      <c r="BB293" s="252"/>
    </row>
    <row r="294" spans="1:54" ht="15.7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c r="AA294" s="252"/>
      <c r="AB294" s="252"/>
      <c r="AC294" s="252"/>
      <c r="AD294" s="252"/>
      <c r="AE294" s="252"/>
      <c r="AF294" s="252"/>
      <c r="AG294" s="252"/>
      <c r="AH294" s="252"/>
      <c r="AI294" s="252"/>
      <c r="AJ294" s="252"/>
      <c r="AK294" s="252"/>
      <c r="AL294" s="252"/>
      <c r="AM294" s="252"/>
      <c r="AN294" s="252"/>
      <c r="AO294" s="252"/>
      <c r="AP294" s="252"/>
      <c r="AQ294" s="252"/>
      <c r="AR294" s="252"/>
      <c r="AS294" s="252"/>
      <c r="AT294" s="252"/>
      <c r="AU294" s="252"/>
      <c r="AV294" s="252"/>
      <c r="AW294" s="252"/>
      <c r="AX294" s="252"/>
      <c r="AY294" s="252"/>
      <c r="AZ294" s="252"/>
      <c r="BA294" s="252"/>
      <c r="BB294" s="252"/>
    </row>
    <row r="295" spans="1:54" ht="15.7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c r="AC295" s="252"/>
      <c r="AD295" s="252"/>
      <c r="AE295" s="252"/>
      <c r="AF295" s="252"/>
      <c r="AG295" s="252"/>
      <c r="AH295" s="252"/>
      <c r="AI295" s="252"/>
      <c r="AJ295" s="252"/>
      <c r="AK295" s="252"/>
      <c r="AL295" s="252"/>
      <c r="AM295" s="252"/>
      <c r="AN295" s="252"/>
      <c r="AO295" s="252"/>
      <c r="AP295" s="252"/>
      <c r="AQ295" s="252"/>
      <c r="AR295" s="252"/>
      <c r="AS295" s="252"/>
      <c r="AT295" s="252"/>
      <c r="AU295" s="252"/>
      <c r="AV295" s="252"/>
      <c r="AW295" s="252"/>
      <c r="AX295" s="252"/>
      <c r="AY295" s="252"/>
      <c r="AZ295" s="252"/>
      <c r="BA295" s="252"/>
      <c r="BB295" s="252"/>
    </row>
    <row r="296" spans="1:54" ht="15.7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252"/>
      <c r="AF296" s="252"/>
      <c r="AG296" s="252"/>
      <c r="AH296" s="252"/>
      <c r="AI296" s="252"/>
      <c r="AJ296" s="252"/>
      <c r="AK296" s="252"/>
      <c r="AL296" s="252"/>
      <c r="AM296" s="252"/>
      <c r="AN296" s="252"/>
      <c r="AO296" s="252"/>
      <c r="AP296" s="252"/>
      <c r="AQ296" s="252"/>
      <c r="AR296" s="252"/>
      <c r="AS296" s="252"/>
      <c r="AT296" s="252"/>
      <c r="AU296" s="252"/>
      <c r="AV296" s="252"/>
      <c r="AW296" s="252"/>
      <c r="AX296" s="252"/>
      <c r="AY296" s="252"/>
      <c r="AZ296" s="252"/>
      <c r="BA296" s="252"/>
      <c r="BB296" s="252"/>
    </row>
    <row r="297" spans="1:54" ht="15.7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row>
    <row r="298" spans="1:54" ht="15.7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c r="AC298" s="252"/>
      <c r="AD298" s="252"/>
      <c r="AE298" s="252"/>
      <c r="AF298" s="252"/>
      <c r="AG298" s="252"/>
      <c r="AH298" s="252"/>
      <c r="AI298" s="252"/>
      <c r="AJ298" s="252"/>
      <c r="AK298" s="252"/>
      <c r="AL298" s="252"/>
      <c r="AM298" s="252"/>
      <c r="AN298" s="252"/>
      <c r="AO298" s="252"/>
      <c r="AP298" s="252"/>
      <c r="AQ298" s="252"/>
      <c r="AR298" s="252"/>
      <c r="AS298" s="252"/>
      <c r="AT298" s="252"/>
      <c r="AU298" s="252"/>
      <c r="AV298" s="252"/>
      <c r="AW298" s="252"/>
      <c r="AX298" s="252"/>
      <c r="AY298" s="252"/>
      <c r="AZ298" s="252"/>
      <c r="BA298" s="252"/>
      <c r="BB298" s="252"/>
    </row>
    <row r="299" spans="1:54" ht="15.7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252"/>
      <c r="AF299" s="252"/>
      <c r="AG299" s="252"/>
      <c r="AH299" s="252"/>
      <c r="AI299" s="252"/>
      <c r="AJ299" s="252"/>
      <c r="AK299" s="252"/>
      <c r="AL299" s="252"/>
      <c r="AM299" s="252"/>
      <c r="AN299" s="252"/>
      <c r="AO299" s="252"/>
      <c r="AP299" s="252"/>
      <c r="AQ299" s="252"/>
      <c r="AR299" s="252"/>
      <c r="AS299" s="252"/>
      <c r="AT299" s="252"/>
      <c r="AU299" s="252"/>
      <c r="AV299" s="252"/>
      <c r="AW299" s="252"/>
      <c r="AX299" s="252"/>
      <c r="AY299" s="252"/>
      <c r="AZ299" s="252"/>
      <c r="BA299" s="252"/>
      <c r="BB299" s="252"/>
    </row>
    <row r="300" spans="1:54" ht="15.7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252"/>
      <c r="AL300" s="252"/>
      <c r="AM300" s="252"/>
      <c r="AN300" s="252"/>
      <c r="AO300" s="252"/>
      <c r="AP300" s="252"/>
      <c r="AQ300" s="252"/>
      <c r="AR300" s="252"/>
      <c r="AS300" s="252"/>
      <c r="AT300" s="252"/>
      <c r="AU300" s="252"/>
      <c r="AV300" s="252"/>
      <c r="AW300" s="252"/>
      <c r="AX300" s="252"/>
      <c r="AY300" s="252"/>
      <c r="AZ300" s="252"/>
      <c r="BA300" s="252"/>
      <c r="BB300" s="252"/>
    </row>
    <row r="301" spans="1:54" ht="15.7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252"/>
      <c r="AL301" s="252"/>
      <c r="AM301" s="252"/>
      <c r="AN301" s="252"/>
      <c r="AO301" s="252"/>
      <c r="AP301" s="252"/>
      <c r="AQ301" s="252"/>
      <c r="AR301" s="252"/>
      <c r="AS301" s="252"/>
      <c r="AT301" s="252"/>
      <c r="AU301" s="252"/>
      <c r="AV301" s="252"/>
      <c r="AW301" s="252"/>
      <c r="AX301" s="252"/>
      <c r="AY301" s="252"/>
      <c r="AZ301" s="252"/>
      <c r="BA301" s="252"/>
      <c r="BB301" s="252"/>
    </row>
    <row r="302" spans="1:54" ht="15.7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c r="AA302" s="252"/>
      <c r="AB302" s="252"/>
      <c r="AC302" s="252"/>
      <c r="AD302" s="252"/>
      <c r="AE302" s="252"/>
      <c r="AF302" s="252"/>
      <c r="AG302" s="252"/>
      <c r="AH302" s="252"/>
      <c r="AI302" s="252"/>
      <c r="AJ302" s="252"/>
      <c r="AK302" s="252"/>
      <c r="AL302" s="252"/>
      <c r="AM302" s="252"/>
      <c r="AN302" s="252"/>
      <c r="AO302" s="252"/>
      <c r="AP302" s="252"/>
      <c r="AQ302" s="252"/>
      <c r="AR302" s="252"/>
      <c r="AS302" s="252"/>
      <c r="AT302" s="252"/>
      <c r="AU302" s="252"/>
      <c r="AV302" s="252"/>
      <c r="AW302" s="252"/>
      <c r="AX302" s="252"/>
      <c r="AY302" s="252"/>
      <c r="AZ302" s="252"/>
      <c r="BA302" s="252"/>
      <c r="BB302" s="252"/>
    </row>
    <row r="303" spans="1:54" ht="15.7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c r="AC303" s="252"/>
      <c r="AD303" s="252"/>
      <c r="AE303" s="252"/>
      <c r="AF303" s="252"/>
      <c r="AG303" s="252"/>
      <c r="AH303" s="252"/>
      <c r="AI303" s="252"/>
      <c r="AJ303" s="252"/>
      <c r="AK303" s="252"/>
      <c r="AL303" s="252"/>
      <c r="AM303" s="252"/>
      <c r="AN303" s="252"/>
      <c r="AO303" s="252"/>
      <c r="AP303" s="252"/>
      <c r="AQ303" s="252"/>
      <c r="AR303" s="252"/>
      <c r="AS303" s="252"/>
      <c r="AT303" s="252"/>
      <c r="AU303" s="252"/>
      <c r="AV303" s="252"/>
      <c r="AW303" s="252"/>
      <c r="AX303" s="252"/>
      <c r="AY303" s="252"/>
      <c r="AZ303" s="252"/>
      <c r="BA303" s="252"/>
      <c r="BB303" s="252"/>
    </row>
    <row r="304" spans="1:54" ht="15.7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c r="AA304" s="252"/>
      <c r="AB304" s="252"/>
      <c r="AC304" s="252"/>
      <c r="AD304" s="252"/>
      <c r="AE304" s="252"/>
      <c r="AF304" s="252"/>
      <c r="AG304" s="252"/>
      <c r="AH304" s="252"/>
      <c r="AI304" s="252"/>
      <c r="AJ304" s="252"/>
      <c r="AK304" s="252"/>
      <c r="AL304" s="252"/>
      <c r="AM304" s="252"/>
      <c r="AN304" s="252"/>
      <c r="AO304" s="252"/>
      <c r="AP304" s="252"/>
      <c r="AQ304" s="252"/>
      <c r="AR304" s="252"/>
      <c r="AS304" s="252"/>
      <c r="AT304" s="252"/>
      <c r="AU304" s="252"/>
      <c r="AV304" s="252"/>
      <c r="AW304" s="252"/>
      <c r="AX304" s="252"/>
      <c r="AY304" s="252"/>
      <c r="AZ304" s="252"/>
      <c r="BA304" s="252"/>
      <c r="BB304" s="252"/>
    </row>
    <row r="305" spans="1:54" ht="15.7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c r="AA305" s="252"/>
      <c r="AB305" s="252"/>
      <c r="AC305" s="252"/>
      <c r="AD305" s="252"/>
      <c r="AE305" s="252"/>
      <c r="AF305" s="252"/>
      <c r="AG305" s="252"/>
      <c r="AH305" s="252"/>
      <c r="AI305" s="252"/>
      <c r="AJ305" s="252"/>
      <c r="AK305" s="252"/>
      <c r="AL305" s="252"/>
      <c r="AM305" s="252"/>
      <c r="AN305" s="252"/>
      <c r="AO305" s="252"/>
      <c r="AP305" s="252"/>
      <c r="AQ305" s="252"/>
      <c r="AR305" s="252"/>
      <c r="AS305" s="252"/>
      <c r="AT305" s="252"/>
      <c r="AU305" s="252"/>
      <c r="AV305" s="252"/>
      <c r="AW305" s="252"/>
      <c r="AX305" s="252"/>
      <c r="AY305" s="252"/>
      <c r="AZ305" s="252"/>
      <c r="BA305" s="252"/>
      <c r="BB305" s="252"/>
    </row>
    <row r="306" spans="1:54" ht="15.7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c r="AC306" s="252"/>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2"/>
      <c r="AY306" s="252"/>
      <c r="AZ306" s="252"/>
      <c r="BA306" s="252"/>
      <c r="BB306" s="252"/>
    </row>
    <row r="307" spans="1:54" ht="15.7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c r="AK307" s="252"/>
      <c r="AL307" s="252"/>
      <c r="AM307" s="252"/>
      <c r="AN307" s="252"/>
      <c r="AO307" s="252"/>
      <c r="AP307" s="252"/>
      <c r="AQ307" s="252"/>
      <c r="AR307" s="252"/>
      <c r="AS307" s="252"/>
      <c r="AT307" s="252"/>
      <c r="AU307" s="252"/>
      <c r="AV307" s="252"/>
      <c r="AW307" s="252"/>
      <c r="AX307" s="252"/>
      <c r="AY307" s="252"/>
      <c r="AZ307" s="252"/>
      <c r="BA307" s="252"/>
      <c r="BB307" s="252"/>
    </row>
    <row r="308" spans="1:54" ht="15.7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c r="AC308" s="252"/>
      <c r="AD308" s="252"/>
      <c r="AE308" s="252"/>
      <c r="AF308" s="252"/>
      <c r="AG308" s="252"/>
      <c r="AH308" s="252"/>
      <c r="AI308" s="252"/>
      <c r="AJ308" s="252"/>
      <c r="AK308" s="252"/>
      <c r="AL308" s="252"/>
      <c r="AM308" s="252"/>
      <c r="AN308" s="252"/>
      <c r="AO308" s="252"/>
      <c r="AP308" s="252"/>
      <c r="AQ308" s="252"/>
      <c r="AR308" s="252"/>
      <c r="AS308" s="252"/>
      <c r="AT308" s="252"/>
      <c r="AU308" s="252"/>
      <c r="AV308" s="252"/>
      <c r="AW308" s="252"/>
      <c r="AX308" s="252"/>
      <c r="AY308" s="252"/>
      <c r="AZ308" s="252"/>
      <c r="BA308" s="252"/>
      <c r="BB308" s="252"/>
    </row>
    <row r="309" spans="1:54" ht="15.7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2"/>
      <c r="AY309" s="252"/>
      <c r="AZ309" s="252"/>
      <c r="BA309" s="252"/>
      <c r="BB309" s="252"/>
    </row>
    <row r="310" spans="1:54" ht="15.7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252"/>
      <c r="AF310" s="252"/>
      <c r="AG310" s="252"/>
      <c r="AH310" s="252"/>
      <c r="AI310" s="252"/>
      <c r="AJ310" s="252"/>
      <c r="AK310" s="252"/>
      <c r="AL310" s="252"/>
      <c r="AM310" s="252"/>
      <c r="AN310" s="252"/>
      <c r="AO310" s="252"/>
      <c r="AP310" s="252"/>
      <c r="AQ310" s="252"/>
      <c r="AR310" s="252"/>
      <c r="AS310" s="252"/>
      <c r="AT310" s="252"/>
      <c r="AU310" s="252"/>
      <c r="AV310" s="252"/>
      <c r="AW310" s="252"/>
      <c r="AX310" s="252"/>
      <c r="AY310" s="252"/>
      <c r="AZ310" s="252"/>
      <c r="BA310" s="252"/>
      <c r="BB310" s="252"/>
    </row>
    <row r="311" spans="1:54" ht="15.7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c r="AA311" s="252"/>
      <c r="AB311" s="252"/>
      <c r="AC311" s="252"/>
      <c r="AD311" s="252"/>
      <c r="AE311" s="252"/>
      <c r="AF311" s="252"/>
      <c r="AG311" s="252"/>
      <c r="AH311" s="252"/>
      <c r="AI311" s="252"/>
      <c r="AJ311" s="252"/>
      <c r="AK311" s="252"/>
      <c r="AL311" s="252"/>
      <c r="AM311" s="252"/>
      <c r="AN311" s="252"/>
      <c r="AO311" s="252"/>
      <c r="AP311" s="252"/>
      <c r="AQ311" s="252"/>
      <c r="AR311" s="252"/>
      <c r="AS311" s="252"/>
      <c r="AT311" s="252"/>
      <c r="AU311" s="252"/>
      <c r="AV311" s="252"/>
      <c r="AW311" s="252"/>
      <c r="AX311" s="252"/>
      <c r="AY311" s="252"/>
      <c r="AZ311" s="252"/>
      <c r="BA311" s="252"/>
      <c r="BB311" s="252"/>
    </row>
    <row r="312" spans="1:54" ht="15.7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252"/>
      <c r="AF312" s="252"/>
      <c r="AG312" s="252"/>
      <c r="AH312" s="252"/>
      <c r="AI312" s="252"/>
      <c r="AJ312" s="252"/>
      <c r="AK312" s="252"/>
      <c r="AL312" s="252"/>
      <c r="AM312" s="252"/>
      <c r="AN312" s="252"/>
      <c r="AO312" s="252"/>
      <c r="AP312" s="252"/>
      <c r="AQ312" s="252"/>
      <c r="AR312" s="252"/>
      <c r="AS312" s="252"/>
      <c r="AT312" s="252"/>
      <c r="AU312" s="252"/>
      <c r="AV312" s="252"/>
      <c r="AW312" s="252"/>
      <c r="AX312" s="252"/>
      <c r="AY312" s="252"/>
      <c r="AZ312" s="252"/>
      <c r="BA312" s="252"/>
      <c r="BB312" s="252"/>
    </row>
    <row r="313" spans="1:54" ht="15.7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c r="AA313" s="252"/>
      <c r="AB313" s="252"/>
      <c r="AC313" s="252"/>
      <c r="AD313" s="252"/>
      <c r="AE313" s="252"/>
      <c r="AF313" s="252"/>
      <c r="AG313" s="252"/>
      <c r="AH313" s="252"/>
      <c r="AI313" s="252"/>
      <c r="AJ313" s="252"/>
      <c r="AK313" s="252"/>
      <c r="AL313" s="252"/>
      <c r="AM313" s="252"/>
      <c r="AN313" s="252"/>
      <c r="AO313" s="252"/>
      <c r="AP313" s="252"/>
      <c r="AQ313" s="252"/>
      <c r="AR313" s="252"/>
      <c r="AS313" s="252"/>
      <c r="AT313" s="252"/>
      <c r="AU313" s="252"/>
      <c r="AV313" s="252"/>
      <c r="AW313" s="252"/>
      <c r="AX313" s="252"/>
      <c r="AY313" s="252"/>
      <c r="AZ313" s="252"/>
      <c r="BA313" s="252"/>
      <c r="BB313" s="252"/>
    </row>
    <row r="314" spans="1:54" ht="15.7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252"/>
      <c r="AQ314" s="252"/>
      <c r="AR314" s="252"/>
      <c r="AS314" s="252"/>
      <c r="AT314" s="252"/>
      <c r="AU314" s="252"/>
      <c r="AV314" s="252"/>
      <c r="AW314" s="252"/>
      <c r="AX314" s="252"/>
      <c r="AY314" s="252"/>
      <c r="AZ314" s="252"/>
      <c r="BA314" s="252"/>
      <c r="BB314" s="252"/>
    </row>
    <row r="315" spans="1:54" ht="15.7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c r="AA315" s="252"/>
      <c r="AB315" s="252"/>
      <c r="AC315" s="252"/>
      <c r="AD315" s="252"/>
      <c r="AE315" s="252"/>
      <c r="AF315" s="252"/>
      <c r="AG315" s="252"/>
      <c r="AH315" s="252"/>
      <c r="AI315" s="252"/>
      <c r="AJ315" s="252"/>
      <c r="AK315" s="252"/>
      <c r="AL315" s="252"/>
      <c r="AM315" s="252"/>
      <c r="AN315" s="252"/>
      <c r="AO315" s="252"/>
      <c r="AP315" s="252"/>
      <c r="AQ315" s="252"/>
      <c r="AR315" s="252"/>
      <c r="AS315" s="252"/>
      <c r="AT315" s="252"/>
      <c r="AU315" s="252"/>
      <c r="AV315" s="252"/>
      <c r="AW315" s="252"/>
      <c r="AX315" s="252"/>
      <c r="AY315" s="252"/>
      <c r="AZ315" s="252"/>
      <c r="BA315" s="252"/>
      <c r="BB315" s="252"/>
    </row>
    <row r="316" spans="1:54" ht="15.7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c r="AC316" s="252"/>
      <c r="AD316" s="252"/>
      <c r="AE316" s="252"/>
      <c r="AF316" s="252"/>
      <c r="AG316" s="252"/>
      <c r="AH316" s="252"/>
      <c r="AI316" s="252"/>
      <c r="AJ316" s="252"/>
      <c r="AK316" s="252"/>
      <c r="AL316" s="252"/>
      <c r="AM316" s="252"/>
      <c r="AN316" s="252"/>
      <c r="AO316" s="252"/>
      <c r="AP316" s="252"/>
      <c r="AQ316" s="252"/>
      <c r="AR316" s="252"/>
      <c r="AS316" s="252"/>
      <c r="AT316" s="252"/>
      <c r="AU316" s="252"/>
      <c r="AV316" s="252"/>
      <c r="AW316" s="252"/>
      <c r="AX316" s="252"/>
      <c r="AY316" s="252"/>
      <c r="AZ316" s="252"/>
      <c r="BA316" s="252"/>
      <c r="BB316" s="252"/>
    </row>
    <row r="317" spans="1:54" ht="15.7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c r="AE317" s="252"/>
      <c r="AF317" s="252"/>
      <c r="AG317" s="252"/>
      <c r="AH317" s="252"/>
      <c r="AI317" s="252"/>
      <c r="AJ317" s="252"/>
      <c r="AK317" s="252"/>
      <c r="AL317" s="252"/>
      <c r="AM317" s="252"/>
      <c r="AN317" s="252"/>
      <c r="AO317" s="252"/>
      <c r="AP317" s="252"/>
      <c r="AQ317" s="252"/>
      <c r="AR317" s="252"/>
      <c r="AS317" s="252"/>
      <c r="AT317" s="252"/>
      <c r="AU317" s="252"/>
      <c r="AV317" s="252"/>
      <c r="AW317" s="252"/>
      <c r="AX317" s="252"/>
      <c r="AY317" s="252"/>
      <c r="AZ317" s="252"/>
      <c r="BA317" s="252"/>
      <c r="BB317" s="252"/>
    </row>
    <row r="318" spans="1:54" ht="15.7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c r="AA318" s="252"/>
      <c r="AB318" s="252"/>
      <c r="AC318" s="252"/>
      <c r="AD318" s="252"/>
      <c r="AE318" s="252"/>
      <c r="AF318" s="252"/>
      <c r="AG318" s="252"/>
      <c r="AH318" s="252"/>
      <c r="AI318" s="252"/>
      <c r="AJ318" s="252"/>
      <c r="AK318" s="252"/>
      <c r="AL318" s="252"/>
      <c r="AM318" s="252"/>
      <c r="AN318" s="252"/>
      <c r="AO318" s="252"/>
      <c r="AP318" s="252"/>
      <c r="AQ318" s="252"/>
      <c r="AR318" s="252"/>
      <c r="AS318" s="252"/>
      <c r="AT318" s="252"/>
      <c r="AU318" s="252"/>
      <c r="AV318" s="252"/>
      <c r="AW318" s="252"/>
      <c r="AX318" s="252"/>
      <c r="AY318" s="252"/>
      <c r="AZ318" s="252"/>
      <c r="BA318" s="252"/>
      <c r="BB318" s="252"/>
    </row>
    <row r="319" spans="1:54" ht="15.7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c r="AA319" s="252"/>
      <c r="AB319" s="252"/>
      <c r="AC319" s="252"/>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2"/>
      <c r="AY319" s="252"/>
      <c r="AZ319" s="252"/>
      <c r="BA319" s="252"/>
      <c r="BB319" s="252"/>
    </row>
    <row r="320" spans="1:54" ht="15.7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c r="AC320" s="252"/>
      <c r="AD320" s="252"/>
      <c r="AE320" s="252"/>
      <c r="AF320" s="252"/>
      <c r="AG320" s="252"/>
      <c r="AH320" s="252"/>
      <c r="AI320" s="252"/>
      <c r="AJ320" s="252"/>
      <c r="AK320" s="252"/>
      <c r="AL320" s="252"/>
      <c r="AM320" s="252"/>
      <c r="AN320" s="252"/>
      <c r="AO320" s="252"/>
      <c r="AP320" s="252"/>
      <c r="AQ320" s="252"/>
      <c r="AR320" s="252"/>
      <c r="AS320" s="252"/>
      <c r="AT320" s="252"/>
      <c r="AU320" s="252"/>
      <c r="AV320" s="252"/>
      <c r="AW320" s="252"/>
      <c r="AX320" s="252"/>
      <c r="AY320" s="252"/>
      <c r="AZ320" s="252"/>
      <c r="BA320" s="252"/>
      <c r="BB320" s="252"/>
    </row>
    <row r="321" spans="1:54" ht="15.7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c r="AA321" s="252"/>
      <c r="AB321" s="252"/>
      <c r="AC321" s="252"/>
      <c r="AD321" s="252"/>
      <c r="AE321" s="252"/>
      <c r="AF321" s="252"/>
      <c r="AG321" s="252"/>
      <c r="AH321" s="252"/>
      <c r="AI321" s="252"/>
      <c r="AJ321" s="252"/>
      <c r="AK321" s="252"/>
      <c r="AL321" s="252"/>
      <c r="AM321" s="252"/>
      <c r="AN321" s="252"/>
      <c r="AO321" s="252"/>
      <c r="AP321" s="252"/>
      <c r="AQ321" s="252"/>
      <c r="AR321" s="252"/>
      <c r="AS321" s="252"/>
      <c r="AT321" s="252"/>
      <c r="AU321" s="252"/>
      <c r="AV321" s="252"/>
      <c r="AW321" s="252"/>
      <c r="AX321" s="252"/>
      <c r="AY321" s="252"/>
      <c r="AZ321" s="252"/>
      <c r="BA321" s="252"/>
      <c r="BB321" s="252"/>
    </row>
    <row r="322" spans="1:54" ht="15.7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2"/>
      <c r="AE322" s="252"/>
      <c r="AF322" s="252"/>
      <c r="AG322" s="252"/>
      <c r="AH322" s="252"/>
      <c r="AI322" s="252"/>
      <c r="AJ322" s="252"/>
      <c r="AK322" s="252"/>
      <c r="AL322" s="252"/>
      <c r="AM322" s="252"/>
      <c r="AN322" s="252"/>
      <c r="AO322" s="252"/>
      <c r="AP322" s="252"/>
      <c r="AQ322" s="252"/>
      <c r="AR322" s="252"/>
      <c r="AS322" s="252"/>
      <c r="AT322" s="252"/>
      <c r="AU322" s="252"/>
      <c r="AV322" s="252"/>
      <c r="AW322" s="252"/>
      <c r="AX322" s="252"/>
      <c r="AY322" s="252"/>
      <c r="AZ322" s="252"/>
      <c r="BA322" s="252"/>
      <c r="BB322" s="252"/>
    </row>
    <row r="323" spans="1:54" ht="15.7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c r="AA323" s="252"/>
      <c r="AB323" s="252"/>
      <c r="AC323" s="252"/>
      <c r="AD323" s="252"/>
      <c r="AE323" s="252"/>
      <c r="AF323" s="252"/>
      <c r="AG323" s="252"/>
      <c r="AH323" s="252"/>
      <c r="AI323" s="252"/>
      <c r="AJ323" s="252"/>
      <c r="AK323" s="252"/>
      <c r="AL323" s="252"/>
      <c r="AM323" s="252"/>
      <c r="AN323" s="252"/>
      <c r="AO323" s="252"/>
      <c r="AP323" s="252"/>
      <c r="AQ323" s="252"/>
      <c r="AR323" s="252"/>
      <c r="AS323" s="252"/>
      <c r="AT323" s="252"/>
      <c r="AU323" s="252"/>
      <c r="AV323" s="252"/>
      <c r="AW323" s="252"/>
      <c r="AX323" s="252"/>
      <c r="AY323" s="252"/>
      <c r="AZ323" s="252"/>
      <c r="BA323" s="252"/>
      <c r="BB323" s="252"/>
    </row>
    <row r="324" spans="1:54" ht="15.7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c r="AA324" s="252"/>
      <c r="AB324" s="252"/>
      <c r="AC324" s="252"/>
      <c r="AD324" s="252"/>
      <c r="AE324" s="252"/>
      <c r="AF324" s="252"/>
      <c r="AG324" s="252"/>
      <c r="AH324" s="252"/>
      <c r="AI324" s="252"/>
      <c r="AJ324" s="252"/>
      <c r="AK324" s="252"/>
      <c r="AL324" s="252"/>
      <c r="AM324" s="252"/>
      <c r="AN324" s="252"/>
      <c r="AO324" s="252"/>
      <c r="AP324" s="252"/>
      <c r="AQ324" s="252"/>
      <c r="AR324" s="252"/>
      <c r="AS324" s="252"/>
      <c r="AT324" s="252"/>
      <c r="AU324" s="252"/>
      <c r="AV324" s="252"/>
      <c r="AW324" s="252"/>
      <c r="AX324" s="252"/>
      <c r="AY324" s="252"/>
      <c r="AZ324" s="252"/>
      <c r="BA324" s="252"/>
      <c r="BB324" s="252"/>
    </row>
    <row r="325" spans="1:54" ht="15.7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c r="AA325" s="252"/>
      <c r="AB325" s="252"/>
      <c r="AC325" s="252"/>
      <c r="AD325" s="252"/>
      <c r="AE325" s="252"/>
      <c r="AF325" s="252"/>
      <c r="AG325" s="252"/>
      <c r="AH325" s="252"/>
      <c r="AI325" s="252"/>
      <c r="AJ325" s="252"/>
      <c r="AK325" s="252"/>
      <c r="AL325" s="252"/>
      <c r="AM325" s="252"/>
      <c r="AN325" s="252"/>
      <c r="AO325" s="252"/>
      <c r="AP325" s="252"/>
      <c r="AQ325" s="252"/>
      <c r="AR325" s="252"/>
      <c r="AS325" s="252"/>
      <c r="AT325" s="252"/>
      <c r="AU325" s="252"/>
      <c r="AV325" s="252"/>
      <c r="AW325" s="252"/>
      <c r="AX325" s="252"/>
      <c r="AY325" s="252"/>
      <c r="AZ325" s="252"/>
      <c r="BA325" s="252"/>
      <c r="BB325" s="252"/>
    </row>
    <row r="326" spans="1:54" ht="15.7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252"/>
      <c r="AJ326" s="252"/>
      <c r="AK326" s="252"/>
      <c r="AL326" s="252"/>
      <c r="AM326" s="252"/>
      <c r="AN326" s="252"/>
      <c r="AO326" s="252"/>
      <c r="AP326" s="252"/>
      <c r="AQ326" s="252"/>
      <c r="AR326" s="252"/>
      <c r="AS326" s="252"/>
      <c r="AT326" s="252"/>
      <c r="AU326" s="252"/>
      <c r="AV326" s="252"/>
      <c r="AW326" s="252"/>
      <c r="AX326" s="252"/>
      <c r="AY326" s="252"/>
      <c r="AZ326" s="252"/>
      <c r="BA326" s="252"/>
      <c r="BB326" s="252"/>
    </row>
    <row r="327" spans="1:54" ht="15.7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c r="AC327" s="252"/>
      <c r="AD327" s="252"/>
      <c r="AE327" s="252"/>
      <c r="AF327" s="252"/>
      <c r="AG327" s="252"/>
      <c r="AH327" s="252"/>
      <c r="AI327" s="252"/>
      <c r="AJ327" s="252"/>
      <c r="AK327" s="252"/>
      <c r="AL327" s="252"/>
      <c r="AM327" s="252"/>
      <c r="AN327" s="252"/>
      <c r="AO327" s="252"/>
      <c r="AP327" s="252"/>
      <c r="AQ327" s="252"/>
      <c r="AR327" s="252"/>
      <c r="AS327" s="252"/>
      <c r="AT327" s="252"/>
      <c r="AU327" s="252"/>
      <c r="AV327" s="252"/>
      <c r="AW327" s="252"/>
      <c r="AX327" s="252"/>
      <c r="AY327" s="252"/>
      <c r="AZ327" s="252"/>
      <c r="BA327" s="252"/>
      <c r="BB327" s="252"/>
    </row>
    <row r="328" spans="1:54" ht="15.7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c r="AC328" s="252"/>
      <c r="AD328" s="252"/>
      <c r="AE328" s="252"/>
      <c r="AF328" s="252"/>
      <c r="AG328" s="252"/>
      <c r="AH328" s="252"/>
      <c r="AI328" s="252"/>
      <c r="AJ328" s="252"/>
      <c r="AK328" s="252"/>
      <c r="AL328" s="252"/>
      <c r="AM328" s="252"/>
      <c r="AN328" s="252"/>
      <c r="AO328" s="252"/>
      <c r="AP328" s="252"/>
      <c r="AQ328" s="252"/>
      <c r="AR328" s="252"/>
      <c r="AS328" s="252"/>
      <c r="AT328" s="252"/>
      <c r="AU328" s="252"/>
      <c r="AV328" s="252"/>
      <c r="AW328" s="252"/>
      <c r="AX328" s="252"/>
      <c r="AY328" s="252"/>
      <c r="AZ328" s="252"/>
      <c r="BA328" s="252"/>
      <c r="BB328" s="252"/>
    </row>
    <row r="329" spans="1:54" ht="15.7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2"/>
      <c r="AG329" s="252"/>
      <c r="AH329" s="252"/>
      <c r="AI329" s="252"/>
      <c r="AJ329" s="252"/>
      <c r="AK329" s="252"/>
      <c r="AL329" s="252"/>
      <c r="AM329" s="252"/>
      <c r="AN329" s="252"/>
      <c r="AO329" s="252"/>
      <c r="AP329" s="252"/>
      <c r="AQ329" s="252"/>
      <c r="AR329" s="252"/>
      <c r="AS329" s="252"/>
      <c r="AT329" s="252"/>
      <c r="AU329" s="252"/>
      <c r="AV329" s="252"/>
      <c r="AW329" s="252"/>
      <c r="AX329" s="252"/>
      <c r="AY329" s="252"/>
      <c r="AZ329" s="252"/>
      <c r="BA329" s="252"/>
      <c r="BB329" s="252"/>
    </row>
    <row r="330" spans="1:54" ht="15.7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c r="AC330" s="252"/>
      <c r="AD330" s="252"/>
      <c r="AE330" s="252"/>
      <c r="AF330" s="252"/>
      <c r="AG330" s="252"/>
      <c r="AH330" s="252"/>
      <c r="AI330" s="252"/>
      <c r="AJ330" s="252"/>
      <c r="AK330" s="252"/>
      <c r="AL330" s="252"/>
      <c r="AM330" s="252"/>
      <c r="AN330" s="252"/>
      <c r="AO330" s="252"/>
      <c r="AP330" s="252"/>
      <c r="AQ330" s="252"/>
      <c r="AR330" s="252"/>
      <c r="AS330" s="252"/>
      <c r="AT330" s="252"/>
      <c r="AU330" s="252"/>
      <c r="AV330" s="252"/>
      <c r="AW330" s="252"/>
      <c r="AX330" s="252"/>
      <c r="AY330" s="252"/>
      <c r="AZ330" s="252"/>
      <c r="BA330" s="252"/>
      <c r="BB330" s="252"/>
    </row>
    <row r="331" spans="1:54" ht="15.7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c r="AA331" s="252"/>
      <c r="AB331" s="252"/>
      <c r="AC331" s="252"/>
      <c r="AD331" s="252"/>
      <c r="AE331" s="252"/>
      <c r="AF331" s="252"/>
      <c r="AG331" s="252"/>
      <c r="AH331" s="252"/>
      <c r="AI331" s="252"/>
      <c r="AJ331" s="252"/>
      <c r="AK331" s="252"/>
      <c r="AL331" s="252"/>
      <c r="AM331" s="252"/>
      <c r="AN331" s="252"/>
      <c r="AO331" s="252"/>
      <c r="AP331" s="252"/>
      <c r="AQ331" s="252"/>
      <c r="AR331" s="252"/>
      <c r="AS331" s="252"/>
      <c r="AT331" s="252"/>
      <c r="AU331" s="252"/>
      <c r="AV331" s="252"/>
      <c r="AW331" s="252"/>
      <c r="AX331" s="252"/>
      <c r="AY331" s="252"/>
      <c r="AZ331" s="252"/>
      <c r="BA331" s="252"/>
      <c r="BB331" s="252"/>
    </row>
    <row r="332" spans="1:54" ht="15.7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52"/>
      <c r="AK332" s="252"/>
      <c r="AL332" s="252"/>
      <c r="AM332" s="252"/>
      <c r="AN332" s="252"/>
      <c r="AO332" s="252"/>
      <c r="AP332" s="252"/>
      <c r="AQ332" s="252"/>
      <c r="AR332" s="252"/>
      <c r="AS332" s="252"/>
      <c r="AT332" s="252"/>
      <c r="AU332" s="252"/>
      <c r="AV332" s="252"/>
      <c r="AW332" s="252"/>
      <c r="AX332" s="252"/>
      <c r="AY332" s="252"/>
      <c r="AZ332" s="252"/>
      <c r="BA332" s="252"/>
      <c r="BB332" s="252"/>
    </row>
    <row r="333" spans="1:54" ht="15.7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252"/>
      <c r="AL333" s="252"/>
      <c r="AM333" s="252"/>
      <c r="AN333" s="252"/>
      <c r="AO333" s="252"/>
      <c r="AP333" s="252"/>
      <c r="AQ333" s="252"/>
      <c r="AR333" s="252"/>
      <c r="AS333" s="252"/>
      <c r="AT333" s="252"/>
      <c r="AU333" s="252"/>
      <c r="AV333" s="252"/>
      <c r="AW333" s="252"/>
      <c r="AX333" s="252"/>
      <c r="AY333" s="252"/>
      <c r="AZ333" s="252"/>
      <c r="BA333" s="252"/>
      <c r="BB333" s="252"/>
    </row>
    <row r="334" spans="1:54" ht="15.7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252"/>
      <c r="AL334" s="252"/>
      <c r="AM334" s="252"/>
      <c r="AN334" s="252"/>
      <c r="AO334" s="252"/>
      <c r="AP334" s="252"/>
      <c r="AQ334" s="252"/>
      <c r="AR334" s="252"/>
      <c r="AS334" s="252"/>
      <c r="AT334" s="252"/>
      <c r="AU334" s="252"/>
      <c r="AV334" s="252"/>
      <c r="AW334" s="252"/>
      <c r="AX334" s="252"/>
      <c r="AY334" s="252"/>
      <c r="AZ334" s="252"/>
      <c r="BA334" s="252"/>
      <c r="BB334" s="252"/>
    </row>
    <row r="335" spans="1:54" ht="15.7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2"/>
      <c r="AE335" s="252"/>
      <c r="AF335" s="252"/>
      <c r="AG335" s="252"/>
      <c r="AH335" s="252"/>
      <c r="AI335" s="252"/>
      <c r="AJ335" s="252"/>
      <c r="AK335" s="252"/>
      <c r="AL335" s="252"/>
      <c r="AM335" s="252"/>
      <c r="AN335" s="252"/>
      <c r="AO335" s="252"/>
      <c r="AP335" s="252"/>
      <c r="AQ335" s="252"/>
      <c r="AR335" s="252"/>
      <c r="AS335" s="252"/>
      <c r="AT335" s="252"/>
      <c r="AU335" s="252"/>
      <c r="AV335" s="252"/>
      <c r="AW335" s="252"/>
      <c r="AX335" s="252"/>
      <c r="AY335" s="252"/>
      <c r="AZ335" s="252"/>
      <c r="BA335" s="252"/>
      <c r="BB335" s="252"/>
    </row>
    <row r="336" spans="1:54" ht="15.7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2"/>
      <c r="AG336" s="252"/>
      <c r="AH336" s="252"/>
      <c r="AI336" s="252"/>
      <c r="AJ336" s="252"/>
      <c r="AK336" s="252"/>
      <c r="AL336" s="252"/>
      <c r="AM336" s="252"/>
      <c r="AN336" s="252"/>
      <c r="AO336" s="252"/>
      <c r="AP336" s="252"/>
      <c r="AQ336" s="252"/>
      <c r="AR336" s="252"/>
      <c r="AS336" s="252"/>
      <c r="AT336" s="252"/>
      <c r="AU336" s="252"/>
      <c r="AV336" s="252"/>
      <c r="AW336" s="252"/>
      <c r="AX336" s="252"/>
      <c r="AY336" s="252"/>
      <c r="AZ336" s="252"/>
      <c r="BA336" s="252"/>
      <c r="BB336" s="252"/>
    </row>
    <row r="337" spans="1:54" ht="15.7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2"/>
      <c r="AG337" s="252"/>
      <c r="AH337" s="252"/>
      <c r="AI337" s="252"/>
      <c r="AJ337" s="252"/>
      <c r="AK337" s="252"/>
      <c r="AL337" s="252"/>
      <c r="AM337" s="252"/>
      <c r="AN337" s="252"/>
      <c r="AO337" s="252"/>
      <c r="AP337" s="252"/>
      <c r="AQ337" s="252"/>
      <c r="AR337" s="252"/>
      <c r="AS337" s="252"/>
      <c r="AT337" s="252"/>
      <c r="AU337" s="252"/>
      <c r="AV337" s="252"/>
      <c r="AW337" s="252"/>
      <c r="AX337" s="252"/>
      <c r="AY337" s="252"/>
      <c r="AZ337" s="252"/>
      <c r="BA337" s="252"/>
      <c r="BB337" s="252"/>
    </row>
    <row r="338" spans="1:54" ht="15.7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row>
    <row r="339" spans="1:54" ht="15.7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252"/>
      <c r="AF339" s="252"/>
      <c r="AG339" s="252"/>
      <c r="AH339" s="252"/>
      <c r="AI339" s="252"/>
      <c r="AJ339" s="252"/>
      <c r="AK339" s="252"/>
      <c r="AL339" s="252"/>
      <c r="AM339" s="252"/>
      <c r="AN339" s="252"/>
      <c r="AO339" s="252"/>
      <c r="AP339" s="252"/>
      <c r="AQ339" s="252"/>
      <c r="AR339" s="252"/>
      <c r="AS339" s="252"/>
      <c r="AT339" s="252"/>
      <c r="AU339" s="252"/>
      <c r="AV339" s="252"/>
      <c r="AW339" s="252"/>
      <c r="AX339" s="252"/>
      <c r="AY339" s="252"/>
      <c r="AZ339" s="252"/>
      <c r="BA339" s="252"/>
      <c r="BB339" s="252"/>
    </row>
    <row r="340" spans="1:54" ht="15.7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c r="AC340" s="252"/>
      <c r="AD340" s="252"/>
      <c r="AE340" s="252"/>
      <c r="AF340" s="252"/>
      <c r="AG340" s="252"/>
      <c r="AH340" s="252"/>
      <c r="AI340" s="252"/>
      <c r="AJ340" s="252"/>
      <c r="AK340" s="252"/>
      <c r="AL340" s="252"/>
      <c r="AM340" s="252"/>
      <c r="AN340" s="252"/>
      <c r="AO340" s="252"/>
      <c r="AP340" s="252"/>
      <c r="AQ340" s="252"/>
      <c r="AR340" s="252"/>
      <c r="AS340" s="252"/>
      <c r="AT340" s="252"/>
      <c r="AU340" s="252"/>
      <c r="AV340" s="252"/>
      <c r="AW340" s="252"/>
      <c r="AX340" s="252"/>
      <c r="AY340" s="252"/>
      <c r="AZ340" s="252"/>
      <c r="BA340" s="252"/>
      <c r="BB340" s="252"/>
    </row>
    <row r="341" spans="1:54" ht="15.7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c r="AA341" s="252"/>
      <c r="AB341" s="252"/>
      <c r="AC341" s="252"/>
      <c r="AD341" s="252"/>
      <c r="AE341" s="252"/>
      <c r="AF341" s="252"/>
      <c r="AG341" s="252"/>
      <c r="AH341" s="252"/>
      <c r="AI341" s="252"/>
      <c r="AJ341" s="252"/>
      <c r="AK341" s="252"/>
      <c r="AL341" s="252"/>
      <c r="AM341" s="252"/>
      <c r="AN341" s="252"/>
      <c r="AO341" s="252"/>
      <c r="AP341" s="252"/>
      <c r="AQ341" s="252"/>
      <c r="AR341" s="252"/>
      <c r="AS341" s="252"/>
      <c r="AT341" s="252"/>
      <c r="AU341" s="252"/>
      <c r="AV341" s="252"/>
      <c r="AW341" s="252"/>
      <c r="AX341" s="252"/>
      <c r="AY341" s="252"/>
      <c r="AZ341" s="252"/>
      <c r="BA341" s="252"/>
      <c r="BB341" s="252"/>
    </row>
    <row r="342" spans="1:54" ht="15.7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2"/>
      <c r="AG342" s="252"/>
      <c r="AH342" s="252"/>
      <c r="AI342" s="252"/>
      <c r="AJ342" s="252"/>
      <c r="AK342" s="252"/>
      <c r="AL342" s="252"/>
      <c r="AM342" s="252"/>
      <c r="AN342" s="252"/>
      <c r="AO342" s="252"/>
      <c r="AP342" s="252"/>
      <c r="AQ342" s="252"/>
      <c r="AR342" s="252"/>
      <c r="AS342" s="252"/>
      <c r="AT342" s="252"/>
      <c r="AU342" s="252"/>
      <c r="AV342" s="252"/>
      <c r="AW342" s="252"/>
      <c r="AX342" s="252"/>
      <c r="AY342" s="252"/>
      <c r="AZ342" s="252"/>
      <c r="BA342" s="252"/>
      <c r="BB342" s="252"/>
    </row>
    <row r="343" spans="1:54" ht="15.7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252"/>
      <c r="AF343" s="252"/>
      <c r="AG343" s="252"/>
      <c r="AH343" s="252"/>
      <c r="AI343" s="252"/>
      <c r="AJ343" s="252"/>
      <c r="AK343" s="252"/>
      <c r="AL343" s="252"/>
      <c r="AM343" s="252"/>
      <c r="AN343" s="252"/>
      <c r="AO343" s="252"/>
      <c r="AP343" s="252"/>
      <c r="AQ343" s="252"/>
      <c r="AR343" s="252"/>
      <c r="AS343" s="252"/>
      <c r="AT343" s="252"/>
      <c r="AU343" s="252"/>
      <c r="AV343" s="252"/>
      <c r="AW343" s="252"/>
      <c r="AX343" s="252"/>
      <c r="AY343" s="252"/>
      <c r="AZ343" s="252"/>
      <c r="BA343" s="252"/>
      <c r="BB343" s="252"/>
    </row>
    <row r="344" spans="1:54" ht="15.7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252"/>
      <c r="AF344" s="252"/>
      <c r="AG344" s="252"/>
      <c r="AH344" s="252"/>
      <c r="AI344" s="252"/>
      <c r="AJ344" s="252"/>
      <c r="AK344" s="252"/>
      <c r="AL344" s="252"/>
      <c r="AM344" s="252"/>
      <c r="AN344" s="252"/>
      <c r="AO344" s="252"/>
      <c r="AP344" s="252"/>
      <c r="AQ344" s="252"/>
      <c r="AR344" s="252"/>
      <c r="AS344" s="252"/>
      <c r="AT344" s="252"/>
      <c r="AU344" s="252"/>
      <c r="AV344" s="252"/>
      <c r="AW344" s="252"/>
      <c r="AX344" s="252"/>
      <c r="AY344" s="252"/>
      <c r="AZ344" s="252"/>
      <c r="BA344" s="252"/>
      <c r="BB344" s="252"/>
    </row>
    <row r="345" spans="1:54" ht="15.7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252"/>
      <c r="AF345" s="252"/>
      <c r="AG345" s="252"/>
      <c r="AH345" s="252"/>
      <c r="AI345" s="252"/>
      <c r="AJ345" s="252"/>
      <c r="AK345" s="252"/>
      <c r="AL345" s="252"/>
      <c r="AM345" s="252"/>
      <c r="AN345" s="252"/>
      <c r="AO345" s="252"/>
      <c r="AP345" s="252"/>
      <c r="AQ345" s="252"/>
      <c r="AR345" s="252"/>
      <c r="AS345" s="252"/>
      <c r="AT345" s="252"/>
      <c r="AU345" s="252"/>
      <c r="AV345" s="252"/>
      <c r="AW345" s="252"/>
      <c r="AX345" s="252"/>
      <c r="AY345" s="252"/>
      <c r="AZ345" s="252"/>
      <c r="BA345" s="252"/>
      <c r="BB345" s="252"/>
    </row>
    <row r="346" spans="1:54" ht="15.7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252"/>
      <c r="AQ346" s="252"/>
      <c r="AR346" s="252"/>
      <c r="AS346" s="252"/>
      <c r="AT346" s="252"/>
      <c r="AU346" s="252"/>
      <c r="AV346" s="252"/>
      <c r="AW346" s="252"/>
      <c r="AX346" s="252"/>
      <c r="AY346" s="252"/>
      <c r="AZ346" s="252"/>
      <c r="BA346" s="252"/>
      <c r="BB346" s="252"/>
    </row>
    <row r="347" spans="1:54" ht="15.7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2"/>
      <c r="AG347" s="252"/>
      <c r="AH347" s="252"/>
      <c r="AI347" s="252"/>
      <c r="AJ347" s="252"/>
      <c r="AK347" s="252"/>
      <c r="AL347" s="252"/>
      <c r="AM347" s="252"/>
      <c r="AN347" s="252"/>
      <c r="AO347" s="252"/>
      <c r="AP347" s="252"/>
      <c r="AQ347" s="252"/>
      <c r="AR347" s="252"/>
      <c r="AS347" s="252"/>
      <c r="AT347" s="252"/>
      <c r="AU347" s="252"/>
      <c r="AV347" s="252"/>
      <c r="AW347" s="252"/>
      <c r="AX347" s="252"/>
      <c r="AY347" s="252"/>
      <c r="AZ347" s="252"/>
      <c r="BA347" s="252"/>
      <c r="BB347" s="252"/>
    </row>
    <row r="348" spans="1:54" ht="15.7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252"/>
      <c r="AB348" s="252"/>
      <c r="AC348" s="252"/>
      <c r="AD348" s="252"/>
      <c r="AE348" s="252"/>
      <c r="AF348" s="252"/>
      <c r="AG348" s="252"/>
      <c r="AH348" s="252"/>
      <c r="AI348" s="252"/>
      <c r="AJ348" s="252"/>
      <c r="AK348" s="252"/>
      <c r="AL348" s="252"/>
      <c r="AM348" s="252"/>
      <c r="AN348" s="252"/>
      <c r="AO348" s="252"/>
      <c r="AP348" s="252"/>
      <c r="AQ348" s="252"/>
      <c r="AR348" s="252"/>
      <c r="AS348" s="252"/>
      <c r="AT348" s="252"/>
      <c r="AU348" s="252"/>
      <c r="AV348" s="252"/>
      <c r="AW348" s="252"/>
      <c r="AX348" s="252"/>
      <c r="AY348" s="252"/>
      <c r="AZ348" s="252"/>
      <c r="BA348" s="252"/>
      <c r="BB348" s="252"/>
    </row>
    <row r="349" spans="1:54" ht="15.7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2"/>
      <c r="AG349" s="252"/>
      <c r="AH349" s="252"/>
      <c r="AI349" s="252"/>
      <c r="AJ349" s="252"/>
      <c r="AK349" s="252"/>
      <c r="AL349" s="252"/>
      <c r="AM349" s="252"/>
      <c r="AN349" s="252"/>
      <c r="AO349" s="252"/>
      <c r="AP349" s="252"/>
      <c r="AQ349" s="252"/>
      <c r="AR349" s="252"/>
      <c r="AS349" s="252"/>
      <c r="AT349" s="252"/>
      <c r="AU349" s="252"/>
      <c r="AV349" s="252"/>
      <c r="AW349" s="252"/>
      <c r="AX349" s="252"/>
      <c r="AY349" s="252"/>
      <c r="AZ349" s="252"/>
      <c r="BA349" s="252"/>
      <c r="BB349" s="252"/>
    </row>
    <row r="350" spans="1:54" ht="15.7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252"/>
      <c r="AJ350" s="252"/>
      <c r="AK350" s="252"/>
      <c r="AL350" s="252"/>
      <c r="AM350" s="252"/>
      <c r="AN350" s="252"/>
      <c r="AO350" s="252"/>
      <c r="AP350" s="252"/>
      <c r="AQ350" s="252"/>
      <c r="AR350" s="252"/>
      <c r="AS350" s="252"/>
      <c r="AT350" s="252"/>
      <c r="AU350" s="252"/>
      <c r="AV350" s="252"/>
      <c r="AW350" s="252"/>
      <c r="AX350" s="252"/>
      <c r="AY350" s="252"/>
      <c r="AZ350" s="252"/>
      <c r="BA350" s="252"/>
      <c r="BB350" s="252"/>
    </row>
    <row r="351" spans="1:54" ht="15.7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252"/>
      <c r="AK351" s="252"/>
      <c r="AL351" s="252"/>
      <c r="AM351" s="252"/>
      <c r="AN351" s="252"/>
      <c r="AO351" s="252"/>
      <c r="AP351" s="252"/>
      <c r="AQ351" s="252"/>
      <c r="AR351" s="252"/>
      <c r="AS351" s="252"/>
      <c r="AT351" s="252"/>
      <c r="AU351" s="252"/>
      <c r="AV351" s="252"/>
      <c r="AW351" s="252"/>
      <c r="AX351" s="252"/>
      <c r="AY351" s="252"/>
      <c r="AZ351" s="252"/>
      <c r="BA351" s="252"/>
      <c r="BB351" s="252"/>
    </row>
    <row r="352" spans="1:54" ht="15.7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2"/>
      <c r="AY352" s="252"/>
      <c r="AZ352" s="252"/>
      <c r="BA352" s="252"/>
      <c r="BB352" s="252"/>
    </row>
    <row r="353" spans="1:54" ht="15.7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52"/>
      <c r="AJ353" s="252"/>
      <c r="AK353" s="252"/>
      <c r="AL353" s="252"/>
      <c r="AM353" s="252"/>
      <c r="AN353" s="252"/>
      <c r="AO353" s="252"/>
      <c r="AP353" s="252"/>
      <c r="AQ353" s="252"/>
      <c r="AR353" s="252"/>
      <c r="AS353" s="252"/>
      <c r="AT353" s="252"/>
      <c r="AU353" s="252"/>
      <c r="AV353" s="252"/>
      <c r="AW353" s="252"/>
      <c r="AX353" s="252"/>
      <c r="AY353" s="252"/>
      <c r="AZ353" s="252"/>
      <c r="BA353" s="252"/>
      <c r="BB353" s="252"/>
    </row>
    <row r="354" spans="1:54" ht="15.7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52"/>
      <c r="AJ354" s="252"/>
      <c r="AK354" s="252"/>
      <c r="AL354" s="252"/>
      <c r="AM354" s="252"/>
      <c r="AN354" s="252"/>
      <c r="AO354" s="252"/>
      <c r="AP354" s="252"/>
      <c r="AQ354" s="252"/>
      <c r="AR354" s="252"/>
      <c r="AS354" s="252"/>
      <c r="AT354" s="252"/>
      <c r="AU354" s="252"/>
      <c r="AV354" s="252"/>
      <c r="AW354" s="252"/>
      <c r="AX354" s="252"/>
      <c r="AY354" s="252"/>
      <c r="AZ354" s="252"/>
      <c r="BA354" s="252"/>
      <c r="BB354" s="252"/>
    </row>
    <row r="355" spans="1:54" ht="15.7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252"/>
      <c r="AF355" s="252"/>
      <c r="AG355" s="252"/>
      <c r="AH355" s="252"/>
      <c r="AI355" s="252"/>
      <c r="AJ355" s="252"/>
      <c r="AK355" s="252"/>
      <c r="AL355" s="252"/>
      <c r="AM355" s="252"/>
      <c r="AN355" s="252"/>
      <c r="AO355" s="252"/>
      <c r="AP355" s="252"/>
      <c r="AQ355" s="252"/>
      <c r="AR355" s="252"/>
      <c r="AS355" s="252"/>
      <c r="AT355" s="252"/>
      <c r="AU355" s="252"/>
      <c r="AV355" s="252"/>
      <c r="AW355" s="252"/>
      <c r="AX355" s="252"/>
      <c r="AY355" s="252"/>
      <c r="AZ355" s="252"/>
      <c r="BA355" s="252"/>
      <c r="BB355" s="252"/>
    </row>
    <row r="356" spans="1:54" ht="15.7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c r="AA356" s="252"/>
      <c r="AB356" s="252"/>
      <c r="AC356" s="252"/>
      <c r="AD356" s="252"/>
      <c r="AE356" s="252"/>
      <c r="AF356" s="252"/>
      <c r="AG356" s="252"/>
      <c r="AH356" s="252"/>
      <c r="AI356" s="252"/>
      <c r="AJ356" s="252"/>
      <c r="AK356" s="252"/>
      <c r="AL356" s="252"/>
      <c r="AM356" s="252"/>
      <c r="AN356" s="252"/>
      <c r="AO356" s="252"/>
      <c r="AP356" s="252"/>
      <c r="AQ356" s="252"/>
      <c r="AR356" s="252"/>
      <c r="AS356" s="252"/>
      <c r="AT356" s="252"/>
      <c r="AU356" s="252"/>
      <c r="AV356" s="252"/>
      <c r="AW356" s="252"/>
      <c r="AX356" s="252"/>
      <c r="AY356" s="252"/>
      <c r="AZ356" s="252"/>
      <c r="BA356" s="252"/>
      <c r="BB356" s="252"/>
    </row>
    <row r="357" spans="1:54" ht="15.7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row>
    <row r="358" spans="1:54" ht="15.7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c r="AC358" s="252"/>
      <c r="AD358" s="252"/>
      <c r="AE358" s="252"/>
      <c r="AF358" s="252"/>
      <c r="AG358" s="252"/>
      <c r="AH358" s="252"/>
      <c r="AI358" s="252"/>
      <c r="AJ358" s="252"/>
      <c r="AK358" s="252"/>
      <c r="AL358" s="252"/>
      <c r="AM358" s="252"/>
      <c r="AN358" s="252"/>
      <c r="AO358" s="252"/>
      <c r="AP358" s="252"/>
      <c r="AQ358" s="252"/>
      <c r="AR358" s="252"/>
      <c r="AS358" s="252"/>
      <c r="AT358" s="252"/>
      <c r="AU358" s="252"/>
      <c r="AV358" s="252"/>
      <c r="AW358" s="252"/>
      <c r="AX358" s="252"/>
      <c r="AY358" s="252"/>
      <c r="AZ358" s="252"/>
      <c r="BA358" s="252"/>
      <c r="BB358" s="252"/>
    </row>
    <row r="359" spans="1:54" ht="15.7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c r="AA359" s="252"/>
      <c r="AB359" s="252"/>
      <c r="AC359" s="252"/>
      <c r="AD359" s="252"/>
      <c r="AE359" s="252"/>
      <c r="AF359" s="252"/>
      <c r="AG359" s="252"/>
      <c r="AH359" s="252"/>
      <c r="AI359" s="252"/>
      <c r="AJ359" s="252"/>
      <c r="AK359" s="252"/>
      <c r="AL359" s="252"/>
      <c r="AM359" s="252"/>
      <c r="AN359" s="252"/>
      <c r="AO359" s="252"/>
      <c r="AP359" s="252"/>
      <c r="AQ359" s="252"/>
      <c r="AR359" s="252"/>
      <c r="AS359" s="252"/>
      <c r="AT359" s="252"/>
      <c r="AU359" s="252"/>
      <c r="AV359" s="252"/>
      <c r="AW359" s="252"/>
      <c r="AX359" s="252"/>
      <c r="AY359" s="252"/>
      <c r="AZ359" s="252"/>
      <c r="BA359" s="252"/>
      <c r="BB359" s="252"/>
    </row>
    <row r="360" spans="1:54" ht="15.7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2"/>
      <c r="AG360" s="252"/>
      <c r="AH360" s="252"/>
      <c r="AI360" s="252"/>
      <c r="AJ360" s="252"/>
      <c r="AK360" s="252"/>
      <c r="AL360" s="252"/>
      <c r="AM360" s="252"/>
      <c r="AN360" s="252"/>
      <c r="AO360" s="252"/>
      <c r="AP360" s="252"/>
      <c r="AQ360" s="252"/>
      <c r="AR360" s="252"/>
      <c r="AS360" s="252"/>
      <c r="AT360" s="252"/>
      <c r="AU360" s="252"/>
      <c r="AV360" s="252"/>
      <c r="AW360" s="252"/>
      <c r="AX360" s="252"/>
      <c r="AY360" s="252"/>
      <c r="AZ360" s="252"/>
      <c r="BA360" s="252"/>
      <c r="BB360" s="252"/>
    </row>
    <row r="361" spans="1:54" ht="15.7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c r="AC361" s="252"/>
      <c r="AD361" s="252"/>
      <c r="AE361" s="252"/>
      <c r="AF361" s="252"/>
      <c r="AG361" s="252"/>
      <c r="AH361" s="252"/>
      <c r="AI361" s="252"/>
      <c r="AJ361" s="252"/>
      <c r="AK361" s="252"/>
      <c r="AL361" s="252"/>
      <c r="AM361" s="252"/>
      <c r="AN361" s="252"/>
      <c r="AO361" s="252"/>
      <c r="AP361" s="252"/>
      <c r="AQ361" s="252"/>
      <c r="AR361" s="252"/>
      <c r="AS361" s="252"/>
      <c r="AT361" s="252"/>
      <c r="AU361" s="252"/>
      <c r="AV361" s="252"/>
      <c r="AW361" s="252"/>
      <c r="AX361" s="252"/>
      <c r="AY361" s="252"/>
      <c r="AZ361" s="252"/>
      <c r="BA361" s="252"/>
      <c r="BB361" s="252"/>
    </row>
    <row r="362" spans="1:54" ht="15.7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c r="AA362" s="252"/>
      <c r="AB362" s="252"/>
      <c r="AC362" s="252"/>
      <c r="AD362" s="252"/>
      <c r="AE362" s="252"/>
      <c r="AF362" s="252"/>
      <c r="AG362" s="252"/>
      <c r="AH362" s="252"/>
      <c r="AI362" s="252"/>
      <c r="AJ362" s="252"/>
      <c r="AK362" s="252"/>
      <c r="AL362" s="252"/>
      <c r="AM362" s="252"/>
      <c r="AN362" s="252"/>
      <c r="AO362" s="252"/>
      <c r="AP362" s="252"/>
      <c r="AQ362" s="252"/>
      <c r="AR362" s="252"/>
      <c r="AS362" s="252"/>
      <c r="AT362" s="252"/>
      <c r="AU362" s="252"/>
      <c r="AV362" s="252"/>
      <c r="AW362" s="252"/>
      <c r="AX362" s="252"/>
      <c r="AY362" s="252"/>
      <c r="AZ362" s="252"/>
      <c r="BA362" s="252"/>
      <c r="BB362" s="252"/>
    </row>
    <row r="363" spans="1:54" ht="15.7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c r="AC363" s="252"/>
      <c r="AD363" s="252"/>
      <c r="AE363" s="252"/>
      <c r="AF363" s="252"/>
      <c r="AG363" s="252"/>
      <c r="AH363" s="252"/>
      <c r="AI363" s="252"/>
      <c r="AJ363" s="252"/>
      <c r="AK363" s="252"/>
      <c r="AL363" s="252"/>
      <c r="AM363" s="252"/>
      <c r="AN363" s="252"/>
      <c r="AO363" s="252"/>
      <c r="AP363" s="252"/>
      <c r="AQ363" s="252"/>
      <c r="AR363" s="252"/>
      <c r="AS363" s="252"/>
      <c r="AT363" s="252"/>
      <c r="AU363" s="252"/>
      <c r="AV363" s="252"/>
      <c r="AW363" s="252"/>
      <c r="AX363" s="252"/>
      <c r="AY363" s="252"/>
      <c r="AZ363" s="252"/>
      <c r="BA363" s="252"/>
      <c r="BB363" s="252"/>
    </row>
    <row r="364" spans="1:54" ht="15.7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c r="AC364" s="252"/>
      <c r="AD364" s="252"/>
      <c r="AE364" s="252"/>
      <c r="AF364" s="252"/>
      <c r="AG364" s="252"/>
      <c r="AH364" s="252"/>
      <c r="AI364" s="252"/>
      <c r="AJ364" s="252"/>
      <c r="AK364" s="252"/>
      <c r="AL364" s="252"/>
      <c r="AM364" s="252"/>
      <c r="AN364" s="252"/>
      <c r="AO364" s="252"/>
      <c r="AP364" s="252"/>
      <c r="AQ364" s="252"/>
      <c r="AR364" s="252"/>
      <c r="AS364" s="252"/>
      <c r="AT364" s="252"/>
      <c r="AU364" s="252"/>
      <c r="AV364" s="252"/>
      <c r="AW364" s="252"/>
      <c r="AX364" s="252"/>
      <c r="AY364" s="252"/>
      <c r="AZ364" s="252"/>
      <c r="BA364" s="252"/>
      <c r="BB364" s="252"/>
    </row>
    <row r="365" spans="1:54" ht="15.7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c r="AC365" s="252"/>
      <c r="AD365" s="252"/>
      <c r="AE365" s="252"/>
      <c r="AF365" s="252"/>
      <c r="AG365" s="252"/>
      <c r="AH365" s="252"/>
      <c r="AI365" s="252"/>
      <c r="AJ365" s="252"/>
      <c r="AK365" s="252"/>
      <c r="AL365" s="252"/>
      <c r="AM365" s="252"/>
      <c r="AN365" s="252"/>
      <c r="AO365" s="252"/>
      <c r="AP365" s="252"/>
      <c r="AQ365" s="252"/>
      <c r="AR365" s="252"/>
      <c r="AS365" s="252"/>
      <c r="AT365" s="252"/>
      <c r="AU365" s="252"/>
      <c r="AV365" s="252"/>
      <c r="AW365" s="252"/>
      <c r="AX365" s="252"/>
      <c r="AY365" s="252"/>
      <c r="AZ365" s="252"/>
      <c r="BA365" s="252"/>
      <c r="BB365" s="252"/>
    </row>
    <row r="366" spans="1:54" ht="15.7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252"/>
      <c r="AL366" s="252"/>
      <c r="AM366" s="252"/>
      <c r="AN366" s="252"/>
      <c r="AO366" s="252"/>
      <c r="AP366" s="252"/>
      <c r="AQ366" s="252"/>
      <c r="AR366" s="252"/>
      <c r="AS366" s="252"/>
      <c r="AT366" s="252"/>
      <c r="AU366" s="252"/>
      <c r="AV366" s="252"/>
      <c r="AW366" s="252"/>
      <c r="AX366" s="252"/>
      <c r="AY366" s="252"/>
      <c r="AZ366" s="252"/>
      <c r="BA366" s="252"/>
      <c r="BB366" s="252"/>
    </row>
    <row r="367" spans="1:54" ht="15.7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252"/>
      <c r="AL367" s="252"/>
      <c r="AM367" s="252"/>
      <c r="AN367" s="252"/>
      <c r="AO367" s="252"/>
      <c r="AP367" s="252"/>
      <c r="AQ367" s="252"/>
      <c r="AR367" s="252"/>
      <c r="AS367" s="252"/>
      <c r="AT367" s="252"/>
      <c r="AU367" s="252"/>
      <c r="AV367" s="252"/>
      <c r="AW367" s="252"/>
      <c r="AX367" s="252"/>
      <c r="AY367" s="252"/>
      <c r="AZ367" s="252"/>
      <c r="BA367" s="252"/>
      <c r="BB367" s="252"/>
    </row>
    <row r="368" spans="1:54" ht="15.7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c r="AC368" s="252"/>
      <c r="AD368" s="252"/>
      <c r="AE368" s="252"/>
      <c r="AF368" s="252"/>
      <c r="AG368" s="252"/>
      <c r="AH368" s="252"/>
      <c r="AI368" s="252"/>
      <c r="AJ368" s="252"/>
      <c r="AK368" s="252"/>
      <c r="AL368" s="252"/>
      <c r="AM368" s="252"/>
      <c r="AN368" s="252"/>
      <c r="AO368" s="252"/>
      <c r="AP368" s="252"/>
      <c r="AQ368" s="252"/>
      <c r="AR368" s="252"/>
      <c r="AS368" s="252"/>
      <c r="AT368" s="252"/>
      <c r="AU368" s="252"/>
      <c r="AV368" s="252"/>
      <c r="AW368" s="252"/>
      <c r="AX368" s="252"/>
      <c r="AY368" s="252"/>
      <c r="AZ368" s="252"/>
      <c r="BA368" s="252"/>
      <c r="BB368" s="252"/>
    </row>
    <row r="369" spans="1:54" ht="15.7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252"/>
      <c r="AY369" s="252"/>
      <c r="AZ369" s="252"/>
      <c r="BA369" s="252"/>
      <c r="BB369" s="252"/>
    </row>
    <row r="370" spans="1:54" ht="15.7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c r="AA370" s="252"/>
      <c r="AB370" s="252"/>
      <c r="AC370" s="252"/>
      <c r="AD370" s="252"/>
      <c r="AE370" s="252"/>
      <c r="AF370" s="252"/>
      <c r="AG370" s="252"/>
      <c r="AH370" s="252"/>
      <c r="AI370" s="252"/>
      <c r="AJ370" s="252"/>
      <c r="AK370" s="252"/>
      <c r="AL370" s="252"/>
      <c r="AM370" s="252"/>
      <c r="AN370" s="252"/>
      <c r="AO370" s="252"/>
      <c r="AP370" s="252"/>
      <c r="AQ370" s="252"/>
      <c r="AR370" s="252"/>
      <c r="AS370" s="252"/>
      <c r="AT370" s="252"/>
      <c r="AU370" s="252"/>
      <c r="AV370" s="252"/>
      <c r="AW370" s="252"/>
      <c r="AX370" s="252"/>
      <c r="AY370" s="252"/>
      <c r="AZ370" s="252"/>
      <c r="BA370" s="252"/>
      <c r="BB370" s="252"/>
    </row>
    <row r="371" spans="1:54" ht="15.7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2"/>
      <c r="AF371" s="252"/>
      <c r="AG371" s="252"/>
      <c r="AH371" s="252"/>
      <c r="AI371" s="252"/>
      <c r="AJ371" s="252"/>
      <c r="AK371" s="252"/>
      <c r="AL371" s="252"/>
      <c r="AM371" s="252"/>
      <c r="AN371" s="252"/>
      <c r="AO371" s="252"/>
      <c r="AP371" s="252"/>
      <c r="AQ371" s="252"/>
      <c r="AR371" s="252"/>
      <c r="AS371" s="252"/>
      <c r="AT371" s="252"/>
      <c r="AU371" s="252"/>
      <c r="AV371" s="252"/>
      <c r="AW371" s="252"/>
      <c r="AX371" s="252"/>
      <c r="AY371" s="252"/>
      <c r="AZ371" s="252"/>
      <c r="BA371" s="252"/>
      <c r="BB371" s="252"/>
    </row>
    <row r="372" spans="1:54" ht="15.7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c r="AA372" s="252"/>
      <c r="AB372" s="252"/>
      <c r="AC372" s="252"/>
      <c r="AD372" s="252"/>
      <c r="AE372" s="252"/>
      <c r="AF372" s="252"/>
      <c r="AG372" s="252"/>
      <c r="AH372" s="252"/>
      <c r="AI372" s="252"/>
      <c r="AJ372" s="252"/>
      <c r="AK372" s="252"/>
      <c r="AL372" s="252"/>
      <c r="AM372" s="252"/>
      <c r="AN372" s="252"/>
      <c r="AO372" s="252"/>
      <c r="AP372" s="252"/>
      <c r="AQ372" s="252"/>
      <c r="AR372" s="252"/>
      <c r="AS372" s="252"/>
      <c r="AT372" s="252"/>
      <c r="AU372" s="252"/>
      <c r="AV372" s="252"/>
      <c r="AW372" s="252"/>
      <c r="AX372" s="252"/>
      <c r="AY372" s="252"/>
      <c r="AZ372" s="252"/>
      <c r="BA372" s="252"/>
      <c r="BB372" s="252"/>
    </row>
    <row r="373" spans="1:54" ht="15.7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c r="AA373" s="252"/>
      <c r="AB373" s="252"/>
      <c r="AC373" s="252"/>
      <c r="AD373" s="252"/>
      <c r="AE373" s="252"/>
      <c r="AF373" s="252"/>
      <c r="AG373" s="252"/>
      <c r="AH373" s="252"/>
      <c r="AI373" s="252"/>
      <c r="AJ373" s="252"/>
      <c r="AK373" s="252"/>
      <c r="AL373" s="252"/>
      <c r="AM373" s="252"/>
      <c r="AN373" s="252"/>
      <c r="AO373" s="252"/>
      <c r="AP373" s="252"/>
      <c r="AQ373" s="252"/>
      <c r="AR373" s="252"/>
      <c r="AS373" s="252"/>
      <c r="AT373" s="252"/>
      <c r="AU373" s="252"/>
      <c r="AV373" s="252"/>
      <c r="AW373" s="252"/>
      <c r="AX373" s="252"/>
      <c r="AY373" s="252"/>
      <c r="AZ373" s="252"/>
      <c r="BA373" s="252"/>
      <c r="BB373" s="252"/>
    </row>
    <row r="374" spans="1:54" ht="15.7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252"/>
      <c r="AN374" s="252"/>
      <c r="AO374" s="252"/>
      <c r="AP374" s="252"/>
      <c r="AQ374" s="252"/>
      <c r="AR374" s="252"/>
      <c r="AS374" s="252"/>
      <c r="AT374" s="252"/>
      <c r="AU374" s="252"/>
      <c r="AV374" s="252"/>
      <c r="AW374" s="252"/>
      <c r="AX374" s="252"/>
      <c r="AY374" s="252"/>
      <c r="AZ374" s="252"/>
      <c r="BA374" s="252"/>
      <c r="BB374" s="252"/>
    </row>
    <row r="375" spans="1:54" ht="15.7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c r="AA375" s="252"/>
      <c r="AB375" s="252"/>
      <c r="AC375" s="252"/>
      <c r="AD375" s="252"/>
      <c r="AE375" s="252"/>
      <c r="AF375" s="252"/>
      <c r="AG375" s="252"/>
      <c r="AH375" s="252"/>
      <c r="AI375" s="252"/>
      <c r="AJ375" s="252"/>
      <c r="AK375" s="252"/>
      <c r="AL375" s="252"/>
      <c r="AM375" s="252"/>
      <c r="AN375" s="252"/>
      <c r="AO375" s="252"/>
      <c r="AP375" s="252"/>
      <c r="AQ375" s="252"/>
      <c r="AR375" s="252"/>
      <c r="AS375" s="252"/>
      <c r="AT375" s="252"/>
      <c r="AU375" s="252"/>
      <c r="AV375" s="252"/>
      <c r="AW375" s="252"/>
      <c r="AX375" s="252"/>
      <c r="AY375" s="252"/>
      <c r="AZ375" s="252"/>
      <c r="BA375" s="252"/>
      <c r="BB375" s="252"/>
    </row>
    <row r="376" spans="1:54" ht="15.7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c r="AA376" s="252"/>
      <c r="AB376" s="252"/>
      <c r="AC376" s="252"/>
      <c r="AD376" s="252"/>
      <c r="AE376" s="252"/>
      <c r="AF376" s="252"/>
      <c r="AG376" s="252"/>
      <c r="AH376" s="252"/>
      <c r="AI376" s="252"/>
      <c r="AJ376" s="252"/>
      <c r="AK376" s="252"/>
      <c r="AL376" s="252"/>
      <c r="AM376" s="252"/>
      <c r="AN376" s="252"/>
      <c r="AO376" s="252"/>
      <c r="AP376" s="252"/>
      <c r="AQ376" s="252"/>
      <c r="AR376" s="252"/>
      <c r="AS376" s="252"/>
      <c r="AT376" s="252"/>
      <c r="AU376" s="252"/>
      <c r="AV376" s="252"/>
      <c r="AW376" s="252"/>
      <c r="AX376" s="252"/>
      <c r="AY376" s="252"/>
      <c r="AZ376" s="252"/>
      <c r="BA376" s="252"/>
      <c r="BB376" s="252"/>
    </row>
    <row r="377" spans="1:54" ht="15.7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c r="AA377" s="252"/>
      <c r="AB377" s="252"/>
      <c r="AC377" s="252"/>
      <c r="AD377" s="252"/>
      <c r="AE377" s="252"/>
      <c r="AF377" s="252"/>
      <c r="AG377" s="252"/>
      <c r="AH377" s="252"/>
      <c r="AI377" s="252"/>
      <c r="AJ377" s="252"/>
      <c r="AK377" s="252"/>
      <c r="AL377" s="252"/>
      <c r="AM377" s="252"/>
      <c r="AN377" s="252"/>
      <c r="AO377" s="252"/>
      <c r="AP377" s="252"/>
      <c r="AQ377" s="252"/>
      <c r="AR377" s="252"/>
      <c r="AS377" s="252"/>
      <c r="AT377" s="252"/>
      <c r="AU377" s="252"/>
      <c r="AV377" s="252"/>
      <c r="AW377" s="252"/>
      <c r="AX377" s="252"/>
      <c r="AY377" s="252"/>
      <c r="AZ377" s="252"/>
      <c r="BA377" s="252"/>
      <c r="BB377" s="252"/>
    </row>
    <row r="378" spans="1:54" ht="15.7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252"/>
      <c r="AQ378" s="252"/>
      <c r="AR378" s="252"/>
      <c r="AS378" s="252"/>
      <c r="AT378" s="252"/>
      <c r="AU378" s="252"/>
      <c r="AV378" s="252"/>
      <c r="AW378" s="252"/>
      <c r="AX378" s="252"/>
      <c r="AY378" s="252"/>
      <c r="AZ378" s="252"/>
      <c r="BA378" s="252"/>
      <c r="BB378" s="252"/>
    </row>
    <row r="379" spans="1:54" ht="15.7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row>
    <row r="380" spans="1:54" ht="15.7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252"/>
      <c r="AF380" s="252"/>
      <c r="AG380" s="252"/>
      <c r="AH380" s="252"/>
      <c r="AI380" s="252"/>
      <c r="AJ380" s="252"/>
      <c r="AK380" s="252"/>
      <c r="AL380" s="252"/>
      <c r="AM380" s="252"/>
      <c r="AN380" s="252"/>
      <c r="AO380" s="252"/>
      <c r="AP380" s="252"/>
      <c r="AQ380" s="252"/>
      <c r="AR380" s="252"/>
      <c r="AS380" s="252"/>
      <c r="AT380" s="252"/>
      <c r="AU380" s="252"/>
      <c r="AV380" s="252"/>
      <c r="AW380" s="252"/>
      <c r="AX380" s="252"/>
      <c r="AY380" s="252"/>
      <c r="AZ380" s="252"/>
      <c r="BA380" s="252"/>
      <c r="BB380" s="252"/>
    </row>
    <row r="381" spans="1:54" ht="15.7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c r="AA381" s="252"/>
      <c r="AB381" s="252"/>
      <c r="AC381" s="252"/>
      <c r="AD381" s="252"/>
      <c r="AE381" s="252"/>
      <c r="AF381" s="252"/>
      <c r="AG381" s="252"/>
      <c r="AH381" s="252"/>
      <c r="AI381" s="252"/>
      <c r="AJ381" s="252"/>
      <c r="AK381" s="252"/>
      <c r="AL381" s="252"/>
      <c r="AM381" s="252"/>
      <c r="AN381" s="252"/>
      <c r="AO381" s="252"/>
      <c r="AP381" s="252"/>
      <c r="AQ381" s="252"/>
      <c r="AR381" s="252"/>
      <c r="AS381" s="252"/>
      <c r="AT381" s="252"/>
      <c r="AU381" s="252"/>
      <c r="AV381" s="252"/>
      <c r="AW381" s="252"/>
      <c r="AX381" s="252"/>
      <c r="AY381" s="252"/>
      <c r="AZ381" s="252"/>
      <c r="BA381" s="252"/>
      <c r="BB381" s="252"/>
    </row>
    <row r="382" spans="1:54" ht="15.7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c r="AC382" s="252"/>
      <c r="AD382" s="252"/>
      <c r="AE382" s="252"/>
      <c r="AF382" s="252"/>
      <c r="AG382" s="252"/>
      <c r="AH382" s="252"/>
      <c r="AI382" s="252"/>
      <c r="AJ382" s="252"/>
      <c r="AK382" s="252"/>
      <c r="AL382" s="252"/>
      <c r="AM382" s="252"/>
      <c r="AN382" s="252"/>
      <c r="AO382" s="252"/>
      <c r="AP382" s="252"/>
      <c r="AQ382" s="252"/>
      <c r="AR382" s="252"/>
      <c r="AS382" s="252"/>
      <c r="AT382" s="252"/>
      <c r="AU382" s="252"/>
      <c r="AV382" s="252"/>
      <c r="AW382" s="252"/>
      <c r="AX382" s="252"/>
      <c r="AY382" s="252"/>
      <c r="AZ382" s="252"/>
      <c r="BA382" s="252"/>
      <c r="BB382" s="252"/>
    </row>
    <row r="383" spans="1:54" ht="15.7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c r="AA383" s="252"/>
      <c r="AB383" s="252"/>
      <c r="AC383" s="252"/>
      <c r="AD383" s="252"/>
      <c r="AE383" s="252"/>
      <c r="AF383" s="252"/>
      <c r="AG383" s="252"/>
      <c r="AH383" s="252"/>
      <c r="AI383" s="252"/>
      <c r="AJ383" s="252"/>
      <c r="AK383" s="252"/>
      <c r="AL383" s="252"/>
      <c r="AM383" s="252"/>
      <c r="AN383" s="252"/>
      <c r="AO383" s="252"/>
      <c r="AP383" s="252"/>
      <c r="AQ383" s="252"/>
      <c r="AR383" s="252"/>
      <c r="AS383" s="252"/>
      <c r="AT383" s="252"/>
      <c r="AU383" s="252"/>
      <c r="AV383" s="252"/>
      <c r="AW383" s="252"/>
      <c r="AX383" s="252"/>
      <c r="AY383" s="252"/>
      <c r="AZ383" s="252"/>
      <c r="BA383" s="252"/>
      <c r="BB383" s="252"/>
    </row>
    <row r="384" spans="1:54" ht="15.7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c r="AA384" s="252"/>
      <c r="AB384" s="252"/>
      <c r="AC384" s="252"/>
      <c r="AD384" s="252"/>
      <c r="AE384" s="252"/>
      <c r="AF384" s="252"/>
      <c r="AG384" s="252"/>
      <c r="AH384" s="252"/>
      <c r="AI384" s="252"/>
      <c r="AJ384" s="252"/>
      <c r="AK384" s="252"/>
      <c r="AL384" s="252"/>
      <c r="AM384" s="252"/>
      <c r="AN384" s="252"/>
      <c r="AO384" s="252"/>
      <c r="AP384" s="252"/>
      <c r="AQ384" s="252"/>
      <c r="AR384" s="252"/>
      <c r="AS384" s="252"/>
      <c r="AT384" s="252"/>
      <c r="AU384" s="252"/>
      <c r="AV384" s="252"/>
      <c r="AW384" s="252"/>
      <c r="AX384" s="252"/>
      <c r="AY384" s="252"/>
      <c r="AZ384" s="252"/>
      <c r="BA384" s="252"/>
      <c r="BB384" s="252"/>
    </row>
    <row r="385" spans="1:54" ht="15.7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c r="AA385" s="252"/>
      <c r="AB385" s="252"/>
      <c r="AC385" s="252"/>
      <c r="AD385" s="252"/>
      <c r="AE385" s="252"/>
      <c r="AF385" s="252"/>
      <c r="AG385" s="252"/>
      <c r="AH385" s="252"/>
      <c r="AI385" s="252"/>
      <c r="AJ385" s="252"/>
      <c r="AK385" s="252"/>
      <c r="AL385" s="252"/>
      <c r="AM385" s="252"/>
      <c r="AN385" s="252"/>
      <c r="AO385" s="252"/>
      <c r="AP385" s="252"/>
      <c r="AQ385" s="252"/>
      <c r="AR385" s="252"/>
      <c r="AS385" s="252"/>
      <c r="AT385" s="252"/>
      <c r="AU385" s="252"/>
      <c r="AV385" s="252"/>
      <c r="AW385" s="252"/>
      <c r="AX385" s="252"/>
      <c r="AY385" s="252"/>
      <c r="AZ385" s="252"/>
      <c r="BA385" s="252"/>
      <c r="BB385" s="252"/>
    </row>
    <row r="386" spans="1:54" ht="15.7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c r="AA386" s="252"/>
      <c r="AB386" s="252"/>
      <c r="AC386" s="252"/>
      <c r="AD386" s="252"/>
      <c r="AE386" s="252"/>
      <c r="AF386" s="252"/>
      <c r="AG386" s="252"/>
      <c r="AH386" s="252"/>
      <c r="AI386" s="252"/>
      <c r="AJ386" s="252"/>
      <c r="AK386" s="252"/>
      <c r="AL386" s="252"/>
      <c r="AM386" s="252"/>
      <c r="AN386" s="252"/>
      <c r="AO386" s="252"/>
      <c r="AP386" s="252"/>
      <c r="AQ386" s="252"/>
      <c r="AR386" s="252"/>
      <c r="AS386" s="252"/>
      <c r="AT386" s="252"/>
      <c r="AU386" s="252"/>
      <c r="AV386" s="252"/>
      <c r="AW386" s="252"/>
      <c r="AX386" s="252"/>
      <c r="AY386" s="252"/>
      <c r="AZ386" s="252"/>
      <c r="BA386" s="252"/>
      <c r="BB386" s="252"/>
    </row>
    <row r="387" spans="1:54" ht="15.7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2"/>
      <c r="AI387" s="252"/>
      <c r="AJ387" s="252"/>
      <c r="AK387" s="252"/>
      <c r="AL387" s="252"/>
      <c r="AM387" s="252"/>
      <c r="AN387" s="252"/>
      <c r="AO387" s="252"/>
      <c r="AP387" s="252"/>
      <c r="AQ387" s="252"/>
      <c r="AR387" s="252"/>
      <c r="AS387" s="252"/>
      <c r="AT387" s="252"/>
      <c r="AU387" s="252"/>
      <c r="AV387" s="252"/>
      <c r="AW387" s="252"/>
      <c r="AX387" s="252"/>
      <c r="AY387" s="252"/>
      <c r="AZ387" s="252"/>
      <c r="BA387" s="252"/>
      <c r="BB387" s="252"/>
    </row>
    <row r="388" spans="1:54" ht="15.7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c r="AC388" s="252"/>
      <c r="AD388" s="252"/>
      <c r="AE388" s="252"/>
      <c r="AF388" s="252"/>
      <c r="AG388" s="252"/>
      <c r="AH388" s="252"/>
      <c r="AI388" s="252"/>
      <c r="AJ388" s="252"/>
      <c r="AK388" s="252"/>
      <c r="AL388" s="252"/>
      <c r="AM388" s="252"/>
      <c r="AN388" s="252"/>
      <c r="AO388" s="252"/>
      <c r="AP388" s="252"/>
      <c r="AQ388" s="252"/>
      <c r="AR388" s="252"/>
      <c r="AS388" s="252"/>
      <c r="AT388" s="252"/>
      <c r="AU388" s="252"/>
      <c r="AV388" s="252"/>
      <c r="AW388" s="252"/>
      <c r="AX388" s="252"/>
      <c r="AY388" s="252"/>
      <c r="AZ388" s="252"/>
      <c r="BA388" s="252"/>
      <c r="BB388" s="252"/>
    </row>
    <row r="389" spans="1:54" ht="15.7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c r="AA389" s="252"/>
      <c r="AB389" s="252"/>
      <c r="AC389" s="252"/>
      <c r="AD389" s="252"/>
      <c r="AE389" s="252"/>
      <c r="AF389" s="252"/>
      <c r="AG389" s="252"/>
      <c r="AH389" s="252"/>
      <c r="AI389" s="252"/>
      <c r="AJ389" s="252"/>
      <c r="AK389" s="252"/>
      <c r="AL389" s="252"/>
      <c r="AM389" s="252"/>
      <c r="AN389" s="252"/>
      <c r="AO389" s="252"/>
      <c r="AP389" s="252"/>
      <c r="AQ389" s="252"/>
      <c r="AR389" s="252"/>
      <c r="AS389" s="252"/>
      <c r="AT389" s="252"/>
      <c r="AU389" s="252"/>
      <c r="AV389" s="252"/>
      <c r="AW389" s="252"/>
      <c r="AX389" s="252"/>
      <c r="AY389" s="252"/>
      <c r="AZ389" s="252"/>
      <c r="BA389" s="252"/>
      <c r="BB389" s="252"/>
    </row>
    <row r="390" spans="1:54" ht="15.7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c r="AA390" s="252"/>
      <c r="AB390" s="252"/>
      <c r="AC390" s="252"/>
      <c r="AD390" s="252"/>
      <c r="AE390" s="252"/>
      <c r="AF390" s="252"/>
      <c r="AG390" s="252"/>
      <c r="AH390" s="252"/>
      <c r="AI390" s="252"/>
      <c r="AJ390" s="252"/>
      <c r="AK390" s="252"/>
      <c r="AL390" s="252"/>
      <c r="AM390" s="252"/>
      <c r="AN390" s="252"/>
      <c r="AO390" s="252"/>
      <c r="AP390" s="252"/>
      <c r="AQ390" s="252"/>
      <c r="AR390" s="252"/>
      <c r="AS390" s="252"/>
      <c r="AT390" s="252"/>
      <c r="AU390" s="252"/>
      <c r="AV390" s="252"/>
      <c r="AW390" s="252"/>
      <c r="AX390" s="252"/>
      <c r="AY390" s="252"/>
      <c r="AZ390" s="252"/>
      <c r="BA390" s="252"/>
      <c r="BB390" s="252"/>
    </row>
    <row r="391" spans="1:54" ht="15.7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c r="AC391" s="252"/>
      <c r="AD391" s="252"/>
      <c r="AE391" s="252"/>
      <c r="AF391" s="252"/>
      <c r="AG391" s="252"/>
      <c r="AH391" s="252"/>
      <c r="AI391" s="252"/>
      <c r="AJ391" s="252"/>
      <c r="AK391" s="252"/>
      <c r="AL391" s="252"/>
      <c r="AM391" s="252"/>
      <c r="AN391" s="252"/>
      <c r="AO391" s="252"/>
      <c r="AP391" s="252"/>
      <c r="AQ391" s="252"/>
      <c r="AR391" s="252"/>
      <c r="AS391" s="252"/>
      <c r="AT391" s="252"/>
      <c r="AU391" s="252"/>
      <c r="AV391" s="252"/>
      <c r="AW391" s="252"/>
      <c r="AX391" s="252"/>
      <c r="AY391" s="252"/>
      <c r="AZ391" s="252"/>
      <c r="BA391" s="252"/>
      <c r="BB391" s="252"/>
    </row>
    <row r="392" spans="1:54" ht="15.7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c r="AA392" s="252"/>
      <c r="AB392" s="252"/>
      <c r="AC392" s="252"/>
      <c r="AD392" s="252"/>
      <c r="AE392" s="252"/>
      <c r="AF392" s="252"/>
      <c r="AG392" s="252"/>
      <c r="AH392" s="252"/>
      <c r="AI392" s="252"/>
      <c r="AJ392" s="252"/>
      <c r="AK392" s="252"/>
      <c r="AL392" s="252"/>
      <c r="AM392" s="252"/>
      <c r="AN392" s="252"/>
      <c r="AO392" s="252"/>
      <c r="AP392" s="252"/>
      <c r="AQ392" s="252"/>
      <c r="AR392" s="252"/>
      <c r="AS392" s="252"/>
      <c r="AT392" s="252"/>
      <c r="AU392" s="252"/>
      <c r="AV392" s="252"/>
      <c r="AW392" s="252"/>
      <c r="AX392" s="252"/>
      <c r="AY392" s="252"/>
      <c r="AZ392" s="252"/>
      <c r="BA392" s="252"/>
      <c r="BB392" s="252"/>
    </row>
    <row r="393" spans="1:54" ht="15.7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c r="AA393" s="252"/>
      <c r="AB393" s="252"/>
      <c r="AC393" s="252"/>
      <c r="AD393" s="252"/>
      <c r="AE393" s="252"/>
      <c r="AF393" s="252"/>
      <c r="AG393" s="252"/>
      <c r="AH393" s="252"/>
      <c r="AI393" s="252"/>
      <c r="AJ393" s="252"/>
      <c r="AK393" s="252"/>
      <c r="AL393" s="252"/>
      <c r="AM393" s="252"/>
      <c r="AN393" s="252"/>
      <c r="AO393" s="252"/>
      <c r="AP393" s="252"/>
      <c r="AQ393" s="252"/>
      <c r="AR393" s="252"/>
      <c r="AS393" s="252"/>
      <c r="AT393" s="252"/>
      <c r="AU393" s="252"/>
      <c r="AV393" s="252"/>
      <c r="AW393" s="252"/>
      <c r="AX393" s="252"/>
      <c r="AY393" s="252"/>
      <c r="AZ393" s="252"/>
      <c r="BA393" s="252"/>
      <c r="BB393" s="252"/>
    </row>
    <row r="394" spans="1:54" ht="15.7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c r="AC394" s="252"/>
      <c r="AD394" s="252"/>
      <c r="AE394" s="252"/>
      <c r="AF394" s="252"/>
      <c r="AG394" s="252"/>
      <c r="AH394" s="252"/>
      <c r="AI394" s="252"/>
      <c r="AJ394" s="252"/>
      <c r="AK394" s="252"/>
      <c r="AL394" s="252"/>
      <c r="AM394" s="252"/>
      <c r="AN394" s="252"/>
      <c r="AO394" s="252"/>
      <c r="AP394" s="252"/>
      <c r="AQ394" s="252"/>
      <c r="AR394" s="252"/>
      <c r="AS394" s="252"/>
      <c r="AT394" s="252"/>
      <c r="AU394" s="252"/>
      <c r="AV394" s="252"/>
      <c r="AW394" s="252"/>
      <c r="AX394" s="252"/>
      <c r="AY394" s="252"/>
      <c r="AZ394" s="252"/>
      <c r="BA394" s="252"/>
      <c r="BB394" s="252"/>
    </row>
    <row r="395" spans="1:54" ht="15.7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c r="AC395" s="252"/>
      <c r="AD395" s="252"/>
      <c r="AE395" s="252"/>
      <c r="AF395" s="252"/>
      <c r="AG395" s="252"/>
      <c r="AH395" s="252"/>
      <c r="AI395" s="252"/>
      <c r="AJ395" s="252"/>
      <c r="AK395" s="252"/>
      <c r="AL395" s="252"/>
      <c r="AM395" s="252"/>
      <c r="AN395" s="252"/>
      <c r="AO395" s="252"/>
      <c r="AP395" s="252"/>
      <c r="AQ395" s="252"/>
      <c r="AR395" s="252"/>
      <c r="AS395" s="252"/>
      <c r="AT395" s="252"/>
      <c r="AU395" s="252"/>
      <c r="AV395" s="252"/>
      <c r="AW395" s="252"/>
      <c r="AX395" s="252"/>
      <c r="AY395" s="252"/>
      <c r="AZ395" s="252"/>
      <c r="BA395" s="252"/>
      <c r="BB395" s="252"/>
    </row>
    <row r="396" spans="1:54" ht="15.7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c r="AA396" s="252"/>
      <c r="AB396" s="252"/>
      <c r="AC396" s="252"/>
      <c r="AD396" s="252"/>
      <c r="AE396" s="252"/>
      <c r="AF396" s="252"/>
      <c r="AG396" s="252"/>
      <c r="AH396" s="252"/>
      <c r="AI396" s="252"/>
      <c r="AJ396" s="252"/>
      <c r="AK396" s="252"/>
      <c r="AL396" s="252"/>
      <c r="AM396" s="252"/>
      <c r="AN396" s="252"/>
      <c r="AO396" s="252"/>
      <c r="AP396" s="252"/>
      <c r="AQ396" s="252"/>
      <c r="AR396" s="252"/>
      <c r="AS396" s="252"/>
      <c r="AT396" s="252"/>
      <c r="AU396" s="252"/>
      <c r="AV396" s="252"/>
      <c r="AW396" s="252"/>
      <c r="AX396" s="252"/>
      <c r="AY396" s="252"/>
      <c r="AZ396" s="252"/>
      <c r="BA396" s="252"/>
      <c r="BB396" s="252"/>
    </row>
    <row r="397" spans="1:54" ht="15.7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c r="AC397" s="252"/>
      <c r="AD397" s="252"/>
      <c r="AE397" s="252"/>
      <c r="AF397" s="252"/>
      <c r="AG397" s="252"/>
      <c r="AH397" s="252"/>
      <c r="AI397" s="252"/>
      <c r="AJ397" s="252"/>
      <c r="AK397" s="252"/>
      <c r="AL397" s="252"/>
      <c r="AM397" s="252"/>
      <c r="AN397" s="252"/>
      <c r="AO397" s="252"/>
      <c r="AP397" s="252"/>
      <c r="AQ397" s="252"/>
      <c r="AR397" s="252"/>
      <c r="AS397" s="252"/>
      <c r="AT397" s="252"/>
      <c r="AU397" s="252"/>
      <c r="AV397" s="252"/>
      <c r="AW397" s="252"/>
      <c r="AX397" s="252"/>
      <c r="AY397" s="252"/>
      <c r="AZ397" s="252"/>
      <c r="BA397" s="252"/>
      <c r="BB397" s="252"/>
    </row>
    <row r="398" spans="1:54" ht="15.7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c r="AA398" s="252"/>
      <c r="AB398" s="252"/>
      <c r="AC398" s="252"/>
      <c r="AD398" s="252"/>
      <c r="AE398" s="252"/>
      <c r="AF398" s="252"/>
      <c r="AG398" s="252"/>
      <c r="AH398" s="252"/>
      <c r="AI398" s="252"/>
      <c r="AJ398" s="252"/>
      <c r="AK398" s="252"/>
      <c r="AL398" s="252"/>
      <c r="AM398" s="252"/>
      <c r="AN398" s="252"/>
      <c r="AO398" s="252"/>
      <c r="AP398" s="252"/>
      <c r="AQ398" s="252"/>
      <c r="AR398" s="252"/>
      <c r="AS398" s="252"/>
      <c r="AT398" s="252"/>
      <c r="AU398" s="252"/>
      <c r="AV398" s="252"/>
      <c r="AW398" s="252"/>
      <c r="AX398" s="252"/>
      <c r="AY398" s="252"/>
      <c r="AZ398" s="252"/>
      <c r="BA398" s="252"/>
      <c r="BB398" s="252"/>
    </row>
    <row r="399" spans="1:54" ht="15.7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252"/>
      <c r="AL399" s="252"/>
      <c r="AM399" s="252"/>
      <c r="AN399" s="252"/>
      <c r="AO399" s="252"/>
      <c r="AP399" s="252"/>
      <c r="AQ399" s="252"/>
      <c r="AR399" s="252"/>
      <c r="AS399" s="252"/>
      <c r="AT399" s="252"/>
      <c r="AU399" s="252"/>
      <c r="AV399" s="252"/>
      <c r="AW399" s="252"/>
      <c r="AX399" s="252"/>
      <c r="AY399" s="252"/>
      <c r="AZ399" s="252"/>
      <c r="BA399" s="252"/>
      <c r="BB399" s="252"/>
    </row>
    <row r="400" spans="1:54" ht="15.7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252"/>
      <c r="AL400" s="252"/>
      <c r="AM400" s="252"/>
      <c r="AN400" s="252"/>
      <c r="AO400" s="252"/>
      <c r="AP400" s="252"/>
      <c r="AQ400" s="252"/>
      <c r="AR400" s="252"/>
      <c r="AS400" s="252"/>
      <c r="AT400" s="252"/>
      <c r="AU400" s="252"/>
      <c r="AV400" s="252"/>
      <c r="AW400" s="252"/>
      <c r="AX400" s="252"/>
      <c r="AY400" s="252"/>
      <c r="AZ400" s="252"/>
      <c r="BA400" s="252"/>
      <c r="BB400" s="252"/>
    </row>
    <row r="401" spans="1:54" ht="15.7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c r="AK401" s="252"/>
      <c r="AL401" s="252"/>
      <c r="AM401" s="252"/>
      <c r="AN401" s="252"/>
      <c r="AO401" s="252"/>
      <c r="AP401" s="252"/>
      <c r="AQ401" s="252"/>
      <c r="AR401" s="252"/>
      <c r="AS401" s="252"/>
      <c r="AT401" s="252"/>
      <c r="AU401" s="252"/>
      <c r="AV401" s="252"/>
      <c r="AW401" s="252"/>
      <c r="AX401" s="252"/>
      <c r="AY401" s="252"/>
      <c r="AZ401" s="252"/>
      <c r="BA401" s="252"/>
      <c r="BB401" s="252"/>
    </row>
    <row r="402" spans="1:54" ht="15.7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c r="AA402" s="252"/>
      <c r="AB402" s="252"/>
      <c r="AC402" s="252"/>
      <c r="AD402" s="252"/>
      <c r="AE402" s="252"/>
      <c r="AF402" s="252"/>
      <c r="AG402" s="252"/>
      <c r="AH402" s="252"/>
      <c r="AI402" s="252"/>
      <c r="AJ402" s="252"/>
      <c r="AK402" s="252"/>
      <c r="AL402" s="252"/>
      <c r="AM402" s="252"/>
      <c r="AN402" s="252"/>
      <c r="AO402" s="252"/>
      <c r="AP402" s="252"/>
      <c r="AQ402" s="252"/>
      <c r="AR402" s="252"/>
      <c r="AS402" s="252"/>
      <c r="AT402" s="252"/>
      <c r="AU402" s="252"/>
      <c r="AV402" s="252"/>
      <c r="AW402" s="252"/>
      <c r="AX402" s="252"/>
      <c r="AY402" s="252"/>
      <c r="AZ402" s="252"/>
      <c r="BA402" s="252"/>
      <c r="BB402" s="252"/>
    </row>
    <row r="403" spans="1:54" ht="15.7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252"/>
      <c r="AF403" s="252"/>
      <c r="AG403" s="252"/>
      <c r="AH403" s="252"/>
      <c r="AI403" s="252"/>
      <c r="AJ403" s="252"/>
      <c r="AK403" s="252"/>
      <c r="AL403" s="252"/>
      <c r="AM403" s="252"/>
      <c r="AN403" s="252"/>
      <c r="AO403" s="252"/>
      <c r="AP403" s="252"/>
      <c r="AQ403" s="252"/>
      <c r="AR403" s="252"/>
      <c r="AS403" s="252"/>
      <c r="AT403" s="252"/>
      <c r="AU403" s="252"/>
      <c r="AV403" s="252"/>
      <c r="AW403" s="252"/>
      <c r="AX403" s="252"/>
      <c r="AY403" s="252"/>
      <c r="AZ403" s="252"/>
      <c r="BA403" s="252"/>
      <c r="BB403" s="252"/>
    </row>
    <row r="404" spans="1:54" ht="15.7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252"/>
      <c r="AF404" s="252"/>
      <c r="AG404" s="252"/>
      <c r="AH404" s="252"/>
      <c r="AI404" s="252"/>
      <c r="AJ404" s="252"/>
      <c r="AK404" s="252"/>
      <c r="AL404" s="252"/>
      <c r="AM404" s="252"/>
      <c r="AN404" s="252"/>
      <c r="AO404" s="252"/>
      <c r="AP404" s="252"/>
      <c r="AQ404" s="252"/>
      <c r="AR404" s="252"/>
      <c r="AS404" s="252"/>
      <c r="AT404" s="252"/>
      <c r="AU404" s="252"/>
      <c r="AV404" s="252"/>
      <c r="AW404" s="252"/>
      <c r="AX404" s="252"/>
      <c r="AY404" s="252"/>
      <c r="AZ404" s="252"/>
      <c r="BA404" s="252"/>
      <c r="BB404" s="252"/>
    </row>
    <row r="405" spans="1:54" ht="15.7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252"/>
      <c r="AF405" s="252"/>
      <c r="AG405" s="252"/>
      <c r="AH405" s="252"/>
      <c r="AI405" s="252"/>
      <c r="AJ405" s="252"/>
      <c r="AK405" s="252"/>
      <c r="AL405" s="252"/>
      <c r="AM405" s="252"/>
      <c r="AN405" s="252"/>
      <c r="AO405" s="252"/>
      <c r="AP405" s="252"/>
      <c r="AQ405" s="252"/>
      <c r="AR405" s="252"/>
      <c r="AS405" s="252"/>
      <c r="AT405" s="252"/>
      <c r="AU405" s="252"/>
      <c r="AV405" s="252"/>
      <c r="AW405" s="252"/>
      <c r="AX405" s="252"/>
      <c r="AY405" s="252"/>
      <c r="AZ405" s="252"/>
      <c r="BA405" s="252"/>
      <c r="BB405" s="252"/>
    </row>
    <row r="406" spans="1:54" ht="15.7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252"/>
      <c r="AF406" s="252"/>
      <c r="AG406" s="252"/>
      <c r="AH406" s="252"/>
      <c r="AI406" s="252"/>
      <c r="AJ406" s="252"/>
      <c r="AK406" s="252"/>
      <c r="AL406" s="252"/>
      <c r="AM406" s="252"/>
      <c r="AN406" s="252"/>
      <c r="AO406" s="252"/>
      <c r="AP406" s="252"/>
      <c r="AQ406" s="252"/>
      <c r="AR406" s="252"/>
      <c r="AS406" s="252"/>
      <c r="AT406" s="252"/>
      <c r="AU406" s="252"/>
      <c r="AV406" s="252"/>
      <c r="AW406" s="252"/>
      <c r="AX406" s="252"/>
      <c r="AY406" s="252"/>
      <c r="AZ406" s="252"/>
      <c r="BA406" s="252"/>
      <c r="BB406" s="252"/>
    </row>
    <row r="407" spans="1:54" ht="15.7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252"/>
      <c r="AF407" s="252"/>
      <c r="AG407" s="252"/>
      <c r="AH407" s="252"/>
      <c r="AI407" s="252"/>
      <c r="AJ407" s="252"/>
      <c r="AK407" s="252"/>
      <c r="AL407" s="252"/>
      <c r="AM407" s="252"/>
      <c r="AN407" s="252"/>
      <c r="AO407" s="252"/>
      <c r="AP407" s="252"/>
      <c r="AQ407" s="252"/>
      <c r="AR407" s="252"/>
      <c r="AS407" s="252"/>
      <c r="AT407" s="252"/>
      <c r="AU407" s="252"/>
      <c r="AV407" s="252"/>
      <c r="AW407" s="252"/>
      <c r="AX407" s="252"/>
      <c r="AY407" s="252"/>
      <c r="AZ407" s="252"/>
      <c r="BA407" s="252"/>
      <c r="BB407" s="252"/>
    </row>
    <row r="408" spans="1:54" ht="15.7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252"/>
      <c r="AF408" s="252"/>
      <c r="AG408" s="252"/>
      <c r="AH408" s="252"/>
      <c r="AI408" s="252"/>
      <c r="AJ408" s="252"/>
      <c r="AK408" s="252"/>
      <c r="AL408" s="252"/>
      <c r="AM408" s="252"/>
      <c r="AN408" s="252"/>
      <c r="AO408" s="252"/>
      <c r="AP408" s="252"/>
      <c r="AQ408" s="252"/>
      <c r="AR408" s="252"/>
      <c r="AS408" s="252"/>
      <c r="AT408" s="252"/>
      <c r="AU408" s="252"/>
      <c r="AV408" s="252"/>
      <c r="AW408" s="252"/>
      <c r="AX408" s="252"/>
      <c r="AY408" s="252"/>
      <c r="AZ408" s="252"/>
      <c r="BA408" s="252"/>
      <c r="BB408" s="252"/>
    </row>
    <row r="409" spans="1:54" ht="15.7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252"/>
      <c r="AF409" s="252"/>
      <c r="AG409" s="252"/>
      <c r="AH409" s="252"/>
      <c r="AI409" s="252"/>
      <c r="AJ409" s="252"/>
      <c r="AK409" s="252"/>
      <c r="AL409" s="252"/>
      <c r="AM409" s="252"/>
      <c r="AN409" s="252"/>
      <c r="AO409" s="252"/>
      <c r="AP409" s="252"/>
      <c r="AQ409" s="252"/>
      <c r="AR409" s="252"/>
      <c r="AS409" s="252"/>
      <c r="AT409" s="252"/>
      <c r="AU409" s="252"/>
      <c r="AV409" s="252"/>
      <c r="AW409" s="252"/>
      <c r="AX409" s="252"/>
      <c r="AY409" s="252"/>
      <c r="AZ409" s="252"/>
      <c r="BA409" s="252"/>
      <c r="BB409" s="252"/>
    </row>
    <row r="410" spans="1:54" ht="15.7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252"/>
      <c r="AQ410" s="252"/>
      <c r="AR410" s="252"/>
      <c r="AS410" s="252"/>
      <c r="AT410" s="252"/>
      <c r="AU410" s="252"/>
      <c r="AV410" s="252"/>
      <c r="AW410" s="252"/>
      <c r="AX410" s="252"/>
      <c r="AY410" s="252"/>
      <c r="AZ410" s="252"/>
      <c r="BA410" s="252"/>
      <c r="BB410" s="252"/>
    </row>
    <row r="411" spans="1:54" ht="15.7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252"/>
      <c r="AF411" s="252"/>
      <c r="AG411" s="252"/>
      <c r="AH411" s="252"/>
      <c r="AI411" s="252"/>
      <c r="AJ411" s="252"/>
      <c r="AK411" s="252"/>
      <c r="AL411" s="252"/>
      <c r="AM411" s="252"/>
      <c r="AN411" s="252"/>
      <c r="AO411" s="252"/>
      <c r="AP411" s="252"/>
      <c r="AQ411" s="252"/>
      <c r="AR411" s="252"/>
      <c r="AS411" s="252"/>
      <c r="AT411" s="252"/>
      <c r="AU411" s="252"/>
      <c r="AV411" s="252"/>
      <c r="AW411" s="252"/>
      <c r="AX411" s="252"/>
      <c r="AY411" s="252"/>
      <c r="AZ411" s="252"/>
      <c r="BA411" s="252"/>
      <c r="BB411" s="252"/>
    </row>
    <row r="412" spans="1:54" ht="15.7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252"/>
      <c r="AF412" s="252"/>
      <c r="AG412" s="252"/>
      <c r="AH412" s="252"/>
      <c r="AI412" s="252"/>
      <c r="AJ412" s="252"/>
      <c r="AK412" s="252"/>
      <c r="AL412" s="252"/>
      <c r="AM412" s="252"/>
      <c r="AN412" s="252"/>
      <c r="AO412" s="252"/>
      <c r="AP412" s="252"/>
      <c r="AQ412" s="252"/>
      <c r="AR412" s="252"/>
      <c r="AS412" s="252"/>
      <c r="AT412" s="252"/>
      <c r="AU412" s="252"/>
      <c r="AV412" s="252"/>
      <c r="AW412" s="252"/>
      <c r="AX412" s="252"/>
      <c r="AY412" s="252"/>
      <c r="AZ412" s="252"/>
      <c r="BA412" s="252"/>
      <c r="BB412" s="252"/>
    </row>
    <row r="413" spans="1:54" ht="15.7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2"/>
      <c r="AK413" s="252"/>
      <c r="AL413" s="252"/>
      <c r="AM413" s="252"/>
      <c r="AN413" s="252"/>
      <c r="AO413" s="252"/>
      <c r="AP413" s="252"/>
      <c r="AQ413" s="252"/>
      <c r="AR413" s="252"/>
      <c r="AS413" s="252"/>
      <c r="AT413" s="252"/>
      <c r="AU413" s="252"/>
      <c r="AV413" s="252"/>
      <c r="AW413" s="252"/>
      <c r="AX413" s="252"/>
      <c r="AY413" s="252"/>
      <c r="AZ413" s="252"/>
      <c r="BA413" s="252"/>
      <c r="BB413" s="252"/>
    </row>
    <row r="414" spans="1:54" ht="15.7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c r="AA414" s="252"/>
      <c r="AB414" s="252"/>
      <c r="AC414" s="252"/>
      <c r="AD414" s="252"/>
      <c r="AE414" s="252"/>
      <c r="AF414" s="252"/>
      <c r="AG414" s="252"/>
      <c r="AH414" s="252"/>
      <c r="AI414" s="252"/>
      <c r="AJ414" s="252"/>
      <c r="AK414" s="252"/>
      <c r="AL414" s="252"/>
      <c r="AM414" s="252"/>
      <c r="AN414" s="252"/>
      <c r="AO414" s="252"/>
      <c r="AP414" s="252"/>
      <c r="AQ414" s="252"/>
      <c r="AR414" s="252"/>
      <c r="AS414" s="252"/>
      <c r="AT414" s="252"/>
      <c r="AU414" s="252"/>
      <c r="AV414" s="252"/>
      <c r="AW414" s="252"/>
      <c r="AX414" s="252"/>
      <c r="AY414" s="252"/>
      <c r="AZ414" s="252"/>
      <c r="BA414" s="252"/>
      <c r="BB414" s="252"/>
    </row>
    <row r="415" spans="1:54" ht="15.7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c r="AA415" s="252"/>
      <c r="AB415" s="252"/>
      <c r="AC415" s="252"/>
      <c r="AD415" s="252"/>
      <c r="AE415" s="252"/>
      <c r="AF415" s="252"/>
      <c r="AG415" s="252"/>
      <c r="AH415" s="252"/>
      <c r="AI415" s="252"/>
      <c r="AJ415" s="252"/>
      <c r="AK415" s="252"/>
      <c r="AL415" s="252"/>
      <c r="AM415" s="252"/>
      <c r="AN415" s="252"/>
      <c r="AO415" s="252"/>
      <c r="AP415" s="252"/>
      <c r="AQ415" s="252"/>
      <c r="AR415" s="252"/>
      <c r="AS415" s="252"/>
      <c r="AT415" s="252"/>
      <c r="AU415" s="252"/>
      <c r="AV415" s="252"/>
      <c r="AW415" s="252"/>
      <c r="AX415" s="252"/>
      <c r="AY415" s="252"/>
      <c r="AZ415" s="252"/>
      <c r="BA415" s="252"/>
      <c r="BB415" s="252"/>
    </row>
    <row r="416" spans="1:54" ht="15.7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52"/>
      <c r="AL416" s="252"/>
      <c r="AM416" s="252"/>
      <c r="AN416" s="252"/>
      <c r="AO416" s="252"/>
      <c r="AP416" s="252"/>
      <c r="AQ416" s="252"/>
      <c r="AR416" s="252"/>
      <c r="AS416" s="252"/>
      <c r="AT416" s="252"/>
      <c r="AU416" s="252"/>
      <c r="AV416" s="252"/>
      <c r="AW416" s="252"/>
      <c r="AX416" s="252"/>
      <c r="AY416" s="252"/>
      <c r="AZ416" s="252"/>
      <c r="BA416" s="252"/>
      <c r="BB416" s="252"/>
    </row>
    <row r="417" spans="1:54" ht="15.7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c r="AA417" s="252"/>
      <c r="AB417" s="252"/>
      <c r="AC417" s="252"/>
      <c r="AD417" s="252"/>
      <c r="AE417" s="252"/>
      <c r="AF417" s="252"/>
      <c r="AG417" s="252"/>
      <c r="AH417" s="252"/>
      <c r="AI417" s="252"/>
      <c r="AJ417" s="252"/>
      <c r="AK417" s="252"/>
      <c r="AL417" s="252"/>
      <c r="AM417" s="252"/>
      <c r="AN417" s="252"/>
      <c r="AO417" s="252"/>
      <c r="AP417" s="252"/>
      <c r="AQ417" s="252"/>
      <c r="AR417" s="252"/>
      <c r="AS417" s="252"/>
      <c r="AT417" s="252"/>
      <c r="AU417" s="252"/>
      <c r="AV417" s="252"/>
      <c r="AW417" s="252"/>
      <c r="AX417" s="252"/>
      <c r="AY417" s="252"/>
      <c r="AZ417" s="252"/>
      <c r="BA417" s="252"/>
      <c r="BB417" s="252"/>
    </row>
    <row r="418" spans="1:54" ht="15.7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c r="AA418" s="252"/>
      <c r="AB418" s="252"/>
      <c r="AC418" s="252"/>
      <c r="AD418" s="252"/>
      <c r="AE418" s="252"/>
      <c r="AF418" s="252"/>
      <c r="AG418" s="252"/>
      <c r="AH418" s="252"/>
      <c r="AI418" s="252"/>
      <c r="AJ418" s="252"/>
      <c r="AK418" s="252"/>
      <c r="AL418" s="252"/>
      <c r="AM418" s="252"/>
      <c r="AN418" s="252"/>
      <c r="AO418" s="252"/>
      <c r="AP418" s="252"/>
      <c r="AQ418" s="252"/>
      <c r="AR418" s="252"/>
      <c r="AS418" s="252"/>
      <c r="AT418" s="252"/>
      <c r="AU418" s="252"/>
      <c r="AV418" s="252"/>
      <c r="AW418" s="252"/>
      <c r="AX418" s="252"/>
      <c r="AY418" s="252"/>
      <c r="AZ418" s="252"/>
      <c r="BA418" s="252"/>
      <c r="BB418" s="252"/>
    </row>
    <row r="419" spans="1:54" ht="15.7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c r="AA419" s="252"/>
      <c r="AB419" s="252"/>
      <c r="AC419" s="252"/>
      <c r="AD419" s="252"/>
      <c r="AE419" s="252"/>
      <c r="AF419" s="252"/>
      <c r="AG419" s="252"/>
      <c r="AH419" s="252"/>
      <c r="AI419" s="252"/>
      <c r="AJ419" s="252"/>
      <c r="AK419" s="252"/>
      <c r="AL419" s="252"/>
      <c r="AM419" s="252"/>
      <c r="AN419" s="252"/>
      <c r="AO419" s="252"/>
      <c r="AP419" s="252"/>
      <c r="AQ419" s="252"/>
      <c r="AR419" s="252"/>
      <c r="AS419" s="252"/>
      <c r="AT419" s="252"/>
      <c r="AU419" s="252"/>
      <c r="AV419" s="252"/>
      <c r="AW419" s="252"/>
      <c r="AX419" s="252"/>
      <c r="AY419" s="252"/>
      <c r="AZ419" s="252"/>
      <c r="BA419" s="252"/>
      <c r="BB419" s="252"/>
    </row>
    <row r="420" spans="1:54" ht="15.7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row>
    <row r="421" spans="1:54" ht="15.7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2"/>
      <c r="AK421" s="252"/>
      <c r="AL421" s="252"/>
      <c r="AM421" s="252"/>
      <c r="AN421" s="252"/>
      <c r="AO421" s="252"/>
      <c r="AP421" s="252"/>
      <c r="AQ421" s="252"/>
      <c r="AR421" s="252"/>
      <c r="AS421" s="252"/>
      <c r="AT421" s="252"/>
      <c r="AU421" s="252"/>
      <c r="AV421" s="252"/>
      <c r="AW421" s="252"/>
      <c r="AX421" s="252"/>
      <c r="AY421" s="252"/>
      <c r="AZ421" s="252"/>
      <c r="BA421" s="252"/>
      <c r="BB421" s="252"/>
    </row>
    <row r="422" spans="1:54" ht="15.7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c r="AA422" s="252"/>
      <c r="AB422" s="252"/>
      <c r="AC422" s="252"/>
      <c r="AD422" s="252"/>
      <c r="AE422" s="252"/>
      <c r="AF422" s="252"/>
      <c r="AG422" s="252"/>
      <c r="AH422" s="252"/>
      <c r="AI422" s="252"/>
      <c r="AJ422" s="252"/>
      <c r="AK422" s="252"/>
      <c r="AL422" s="252"/>
      <c r="AM422" s="252"/>
      <c r="AN422" s="252"/>
      <c r="AO422" s="252"/>
      <c r="AP422" s="252"/>
      <c r="AQ422" s="252"/>
      <c r="AR422" s="252"/>
      <c r="AS422" s="252"/>
      <c r="AT422" s="252"/>
      <c r="AU422" s="252"/>
      <c r="AV422" s="252"/>
      <c r="AW422" s="252"/>
      <c r="AX422" s="252"/>
      <c r="AY422" s="252"/>
      <c r="AZ422" s="252"/>
      <c r="BA422" s="252"/>
      <c r="BB422" s="252"/>
    </row>
    <row r="423" spans="1:54" ht="15.7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c r="AA423" s="252"/>
      <c r="AB423" s="252"/>
      <c r="AC423" s="252"/>
      <c r="AD423" s="252"/>
      <c r="AE423" s="252"/>
      <c r="AF423" s="252"/>
      <c r="AG423" s="252"/>
      <c r="AH423" s="252"/>
      <c r="AI423" s="252"/>
      <c r="AJ423" s="252"/>
      <c r="AK423" s="252"/>
      <c r="AL423" s="252"/>
      <c r="AM423" s="252"/>
      <c r="AN423" s="252"/>
      <c r="AO423" s="252"/>
      <c r="AP423" s="252"/>
      <c r="AQ423" s="252"/>
      <c r="AR423" s="252"/>
      <c r="AS423" s="252"/>
      <c r="AT423" s="252"/>
      <c r="AU423" s="252"/>
      <c r="AV423" s="252"/>
      <c r="AW423" s="252"/>
      <c r="AX423" s="252"/>
      <c r="AY423" s="252"/>
      <c r="AZ423" s="252"/>
      <c r="BA423" s="252"/>
      <c r="BB423" s="252"/>
    </row>
    <row r="424" spans="1:54" ht="15.7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c r="AA424" s="252"/>
      <c r="AB424" s="252"/>
      <c r="AC424" s="252"/>
      <c r="AD424" s="252"/>
      <c r="AE424" s="252"/>
      <c r="AF424" s="252"/>
      <c r="AG424" s="252"/>
      <c r="AH424" s="252"/>
      <c r="AI424" s="252"/>
      <c r="AJ424" s="252"/>
      <c r="AK424" s="252"/>
      <c r="AL424" s="252"/>
      <c r="AM424" s="252"/>
      <c r="AN424" s="252"/>
      <c r="AO424" s="252"/>
      <c r="AP424" s="252"/>
      <c r="AQ424" s="252"/>
      <c r="AR424" s="252"/>
      <c r="AS424" s="252"/>
      <c r="AT424" s="252"/>
      <c r="AU424" s="252"/>
      <c r="AV424" s="252"/>
      <c r="AW424" s="252"/>
      <c r="AX424" s="252"/>
      <c r="AY424" s="252"/>
      <c r="AZ424" s="252"/>
      <c r="BA424" s="252"/>
      <c r="BB424" s="252"/>
    </row>
    <row r="425" spans="1:54" ht="15.7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c r="AA425" s="252"/>
      <c r="AB425" s="252"/>
      <c r="AC425" s="252"/>
      <c r="AD425" s="252"/>
      <c r="AE425" s="252"/>
      <c r="AF425" s="252"/>
      <c r="AG425" s="252"/>
      <c r="AH425" s="252"/>
      <c r="AI425" s="252"/>
      <c r="AJ425" s="252"/>
      <c r="AK425" s="252"/>
      <c r="AL425" s="252"/>
      <c r="AM425" s="252"/>
      <c r="AN425" s="252"/>
      <c r="AO425" s="252"/>
      <c r="AP425" s="252"/>
      <c r="AQ425" s="252"/>
      <c r="AR425" s="252"/>
      <c r="AS425" s="252"/>
      <c r="AT425" s="252"/>
      <c r="AU425" s="252"/>
      <c r="AV425" s="252"/>
      <c r="AW425" s="252"/>
      <c r="AX425" s="252"/>
      <c r="AY425" s="252"/>
      <c r="AZ425" s="252"/>
      <c r="BA425" s="252"/>
      <c r="BB425" s="252"/>
    </row>
    <row r="426" spans="1:54" ht="15.7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c r="AA426" s="252"/>
      <c r="AB426" s="252"/>
      <c r="AC426" s="252"/>
      <c r="AD426" s="252"/>
      <c r="AE426" s="252"/>
      <c r="AF426" s="252"/>
      <c r="AG426" s="252"/>
      <c r="AH426" s="252"/>
      <c r="AI426" s="252"/>
      <c r="AJ426" s="252"/>
      <c r="AK426" s="252"/>
      <c r="AL426" s="252"/>
      <c r="AM426" s="252"/>
      <c r="AN426" s="252"/>
      <c r="AO426" s="252"/>
      <c r="AP426" s="252"/>
      <c r="AQ426" s="252"/>
      <c r="AR426" s="252"/>
      <c r="AS426" s="252"/>
      <c r="AT426" s="252"/>
      <c r="AU426" s="252"/>
      <c r="AV426" s="252"/>
      <c r="AW426" s="252"/>
      <c r="AX426" s="252"/>
      <c r="AY426" s="252"/>
      <c r="AZ426" s="252"/>
      <c r="BA426" s="252"/>
      <c r="BB426" s="252"/>
    </row>
    <row r="427" spans="1:54" ht="15.7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c r="AA427" s="252"/>
      <c r="AB427" s="252"/>
      <c r="AC427" s="252"/>
      <c r="AD427" s="252"/>
      <c r="AE427" s="252"/>
      <c r="AF427" s="252"/>
      <c r="AG427" s="252"/>
      <c r="AH427" s="252"/>
      <c r="AI427" s="252"/>
      <c r="AJ427" s="252"/>
      <c r="AK427" s="252"/>
      <c r="AL427" s="252"/>
      <c r="AM427" s="252"/>
      <c r="AN427" s="252"/>
      <c r="AO427" s="252"/>
      <c r="AP427" s="252"/>
      <c r="AQ427" s="252"/>
      <c r="AR427" s="252"/>
      <c r="AS427" s="252"/>
      <c r="AT427" s="252"/>
      <c r="AU427" s="252"/>
      <c r="AV427" s="252"/>
      <c r="AW427" s="252"/>
      <c r="AX427" s="252"/>
      <c r="AY427" s="252"/>
      <c r="AZ427" s="252"/>
      <c r="BA427" s="252"/>
      <c r="BB427" s="252"/>
    </row>
    <row r="428" spans="1:54" ht="15.7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c r="AA428" s="252"/>
      <c r="AB428" s="252"/>
      <c r="AC428" s="252"/>
      <c r="AD428" s="252"/>
      <c r="AE428" s="252"/>
      <c r="AF428" s="252"/>
      <c r="AG428" s="252"/>
      <c r="AH428" s="252"/>
      <c r="AI428" s="252"/>
      <c r="AJ428" s="252"/>
      <c r="AK428" s="252"/>
      <c r="AL428" s="252"/>
      <c r="AM428" s="252"/>
      <c r="AN428" s="252"/>
      <c r="AO428" s="252"/>
      <c r="AP428" s="252"/>
      <c r="AQ428" s="252"/>
      <c r="AR428" s="252"/>
      <c r="AS428" s="252"/>
      <c r="AT428" s="252"/>
      <c r="AU428" s="252"/>
      <c r="AV428" s="252"/>
      <c r="AW428" s="252"/>
      <c r="AX428" s="252"/>
      <c r="AY428" s="252"/>
      <c r="AZ428" s="252"/>
      <c r="BA428" s="252"/>
      <c r="BB428" s="252"/>
    </row>
    <row r="429" spans="1:54" ht="15.7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c r="AA429" s="252"/>
      <c r="AB429" s="252"/>
      <c r="AC429" s="252"/>
      <c r="AD429" s="252"/>
      <c r="AE429" s="252"/>
      <c r="AF429" s="252"/>
      <c r="AG429" s="252"/>
      <c r="AH429" s="252"/>
      <c r="AI429" s="252"/>
      <c r="AJ429" s="252"/>
      <c r="AK429" s="252"/>
      <c r="AL429" s="252"/>
      <c r="AM429" s="252"/>
      <c r="AN429" s="252"/>
      <c r="AO429" s="252"/>
      <c r="AP429" s="252"/>
      <c r="AQ429" s="252"/>
      <c r="AR429" s="252"/>
      <c r="AS429" s="252"/>
      <c r="AT429" s="252"/>
      <c r="AU429" s="252"/>
      <c r="AV429" s="252"/>
      <c r="AW429" s="252"/>
      <c r="AX429" s="252"/>
      <c r="AY429" s="252"/>
      <c r="AZ429" s="252"/>
      <c r="BA429" s="252"/>
      <c r="BB429" s="252"/>
    </row>
    <row r="430" spans="1:54" ht="15.7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2"/>
      <c r="AY430" s="252"/>
      <c r="AZ430" s="252"/>
      <c r="BA430" s="252"/>
      <c r="BB430" s="252"/>
    </row>
    <row r="431" spans="1:54" ht="15.7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c r="AA431" s="252"/>
      <c r="AB431" s="252"/>
      <c r="AC431" s="252"/>
      <c r="AD431" s="252"/>
      <c r="AE431" s="252"/>
      <c r="AF431" s="252"/>
      <c r="AG431" s="252"/>
      <c r="AH431" s="252"/>
      <c r="AI431" s="252"/>
      <c r="AJ431" s="252"/>
      <c r="AK431" s="252"/>
      <c r="AL431" s="252"/>
      <c r="AM431" s="252"/>
      <c r="AN431" s="252"/>
      <c r="AO431" s="252"/>
      <c r="AP431" s="252"/>
      <c r="AQ431" s="252"/>
      <c r="AR431" s="252"/>
      <c r="AS431" s="252"/>
      <c r="AT431" s="252"/>
      <c r="AU431" s="252"/>
      <c r="AV431" s="252"/>
      <c r="AW431" s="252"/>
      <c r="AX431" s="252"/>
      <c r="AY431" s="252"/>
      <c r="AZ431" s="252"/>
      <c r="BA431" s="252"/>
      <c r="BB431" s="252"/>
    </row>
    <row r="432" spans="1:54" ht="15.7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252"/>
      <c r="AL432" s="252"/>
      <c r="AM432" s="252"/>
      <c r="AN432" s="252"/>
      <c r="AO432" s="252"/>
      <c r="AP432" s="252"/>
      <c r="AQ432" s="252"/>
      <c r="AR432" s="252"/>
      <c r="AS432" s="252"/>
      <c r="AT432" s="252"/>
      <c r="AU432" s="252"/>
      <c r="AV432" s="252"/>
      <c r="AW432" s="252"/>
      <c r="AX432" s="252"/>
      <c r="AY432" s="252"/>
      <c r="AZ432" s="252"/>
      <c r="BA432" s="252"/>
      <c r="BB432" s="252"/>
    </row>
    <row r="433" spans="1:54" ht="15.7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252"/>
      <c r="AL433" s="252"/>
      <c r="AM433" s="252"/>
      <c r="AN433" s="252"/>
      <c r="AO433" s="252"/>
      <c r="AP433" s="252"/>
      <c r="AQ433" s="252"/>
      <c r="AR433" s="252"/>
      <c r="AS433" s="252"/>
      <c r="AT433" s="252"/>
      <c r="AU433" s="252"/>
      <c r="AV433" s="252"/>
      <c r="AW433" s="252"/>
      <c r="AX433" s="252"/>
      <c r="AY433" s="252"/>
      <c r="AZ433" s="252"/>
      <c r="BA433" s="252"/>
      <c r="BB433" s="252"/>
    </row>
    <row r="434" spans="1:54" ht="15.7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c r="AA434" s="252"/>
      <c r="AB434" s="252"/>
      <c r="AC434" s="252"/>
      <c r="AD434" s="252"/>
      <c r="AE434" s="252"/>
      <c r="AF434" s="252"/>
      <c r="AG434" s="252"/>
      <c r="AH434" s="252"/>
      <c r="AI434" s="252"/>
      <c r="AJ434" s="252"/>
      <c r="AK434" s="252"/>
      <c r="AL434" s="252"/>
      <c r="AM434" s="252"/>
      <c r="AN434" s="252"/>
      <c r="AO434" s="252"/>
      <c r="AP434" s="252"/>
      <c r="AQ434" s="252"/>
      <c r="AR434" s="252"/>
      <c r="AS434" s="252"/>
      <c r="AT434" s="252"/>
      <c r="AU434" s="252"/>
      <c r="AV434" s="252"/>
      <c r="AW434" s="252"/>
      <c r="AX434" s="252"/>
      <c r="AY434" s="252"/>
      <c r="AZ434" s="252"/>
      <c r="BA434" s="252"/>
      <c r="BB434" s="252"/>
    </row>
    <row r="435" spans="1:54" ht="15.7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c r="AA435" s="252"/>
      <c r="AB435" s="252"/>
      <c r="AC435" s="252"/>
      <c r="AD435" s="252"/>
      <c r="AE435" s="252"/>
      <c r="AF435" s="252"/>
      <c r="AG435" s="252"/>
      <c r="AH435" s="252"/>
      <c r="AI435" s="252"/>
      <c r="AJ435" s="252"/>
      <c r="AK435" s="252"/>
      <c r="AL435" s="252"/>
      <c r="AM435" s="252"/>
      <c r="AN435" s="252"/>
      <c r="AO435" s="252"/>
      <c r="AP435" s="252"/>
      <c r="AQ435" s="252"/>
      <c r="AR435" s="252"/>
      <c r="AS435" s="252"/>
      <c r="AT435" s="252"/>
      <c r="AU435" s="252"/>
      <c r="AV435" s="252"/>
      <c r="AW435" s="252"/>
      <c r="AX435" s="252"/>
      <c r="AY435" s="252"/>
      <c r="AZ435" s="252"/>
      <c r="BA435" s="252"/>
      <c r="BB435" s="252"/>
    </row>
    <row r="436" spans="1:54" ht="15.7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c r="AA436" s="252"/>
      <c r="AB436" s="252"/>
      <c r="AC436" s="252"/>
      <c r="AD436" s="252"/>
      <c r="AE436" s="252"/>
      <c r="AF436" s="252"/>
      <c r="AG436" s="252"/>
      <c r="AH436" s="252"/>
      <c r="AI436" s="252"/>
      <c r="AJ436" s="252"/>
      <c r="AK436" s="252"/>
      <c r="AL436" s="252"/>
      <c r="AM436" s="252"/>
      <c r="AN436" s="252"/>
      <c r="AO436" s="252"/>
      <c r="AP436" s="252"/>
      <c r="AQ436" s="252"/>
      <c r="AR436" s="252"/>
      <c r="AS436" s="252"/>
      <c r="AT436" s="252"/>
      <c r="AU436" s="252"/>
      <c r="AV436" s="252"/>
      <c r="AW436" s="252"/>
      <c r="AX436" s="252"/>
      <c r="AY436" s="252"/>
      <c r="AZ436" s="252"/>
      <c r="BA436" s="252"/>
      <c r="BB436" s="252"/>
    </row>
    <row r="437" spans="1:54" ht="15.7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252"/>
      <c r="AK437" s="252"/>
      <c r="AL437" s="252"/>
      <c r="AM437" s="252"/>
      <c r="AN437" s="252"/>
      <c r="AO437" s="252"/>
      <c r="AP437" s="252"/>
      <c r="AQ437" s="252"/>
      <c r="AR437" s="252"/>
      <c r="AS437" s="252"/>
      <c r="AT437" s="252"/>
      <c r="AU437" s="252"/>
      <c r="AV437" s="252"/>
      <c r="AW437" s="252"/>
      <c r="AX437" s="252"/>
      <c r="AY437" s="252"/>
      <c r="AZ437" s="252"/>
      <c r="BA437" s="252"/>
      <c r="BB437" s="252"/>
    </row>
    <row r="438" spans="1:54" ht="15.7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c r="AA438" s="252"/>
      <c r="AB438" s="252"/>
      <c r="AC438" s="252"/>
      <c r="AD438" s="252"/>
      <c r="AE438" s="252"/>
      <c r="AF438" s="252"/>
      <c r="AG438" s="252"/>
      <c r="AH438" s="252"/>
      <c r="AI438" s="252"/>
      <c r="AJ438" s="252"/>
      <c r="AK438" s="252"/>
      <c r="AL438" s="252"/>
      <c r="AM438" s="252"/>
      <c r="AN438" s="252"/>
      <c r="AO438" s="252"/>
      <c r="AP438" s="252"/>
      <c r="AQ438" s="252"/>
      <c r="AR438" s="252"/>
      <c r="AS438" s="252"/>
      <c r="AT438" s="252"/>
      <c r="AU438" s="252"/>
      <c r="AV438" s="252"/>
      <c r="AW438" s="252"/>
      <c r="AX438" s="252"/>
      <c r="AY438" s="252"/>
      <c r="AZ438" s="252"/>
      <c r="BA438" s="252"/>
      <c r="BB438" s="252"/>
    </row>
    <row r="439" spans="1:54" ht="15.7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c r="AA439" s="252"/>
      <c r="AB439" s="252"/>
      <c r="AC439" s="252"/>
      <c r="AD439" s="252"/>
      <c r="AE439" s="252"/>
      <c r="AF439" s="252"/>
      <c r="AG439" s="252"/>
      <c r="AH439" s="252"/>
      <c r="AI439" s="252"/>
      <c r="AJ439" s="252"/>
      <c r="AK439" s="252"/>
      <c r="AL439" s="252"/>
      <c r="AM439" s="252"/>
      <c r="AN439" s="252"/>
      <c r="AO439" s="252"/>
      <c r="AP439" s="252"/>
      <c r="AQ439" s="252"/>
      <c r="AR439" s="252"/>
      <c r="AS439" s="252"/>
      <c r="AT439" s="252"/>
      <c r="AU439" s="252"/>
      <c r="AV439" s="252"/>
      <c r="AW439" s="252"/>
      <c r="AX439" s="252"/>
      <c r="AY439" s="252"/>
      <c r="AZ439" s="252"/>
      <c r="BA439" s="252"/>
      <c r="BB439" s="252"/>
    </row>
    <row r="440" spans="1:54" ht="15.7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c r="AA440" s="252"/>
      <c r="AB440" s="252"/>
      <c r="AC440" s="252"/>
      <c r="AD440" s="252"/>
      <c r="AE440" s="252"/>
      <c r="AF440" s="252"/>
      <c r="AG440" s="252"/>
      <c r="AH440" s="252"/>
      <c r="AI440" s="252"/>
      <c r="AJ440" s="252"/>
      <c r="AK440" s="252"/>
      <c r="AL440" s="252"/>
      <c r="AM440" s="252"/>
      <c r="AN440" s="252"/>
      <c r="AO440" s="252"/>
      <c r="AP440" s="252"/>
      <c r="AQ440" s="252"/>
      <c r="AR440" s="252"/>
      <c r="AS440" s="252"/>
      <c r="AT440" s="252"/>
      <c r="AU440" s="252"/>
      <c r="AV440" s="252"/>
      <c r="AW440" s="252"/>
      <c r="AX440" s="252"/>
      <c r="AY440" s="252"/>
      <c r="AZ440" s="252"/>
      <c r="BA440" s="252"/>
      <c r="BB440" s="252"/>
    </row>
    <row r="441" spans="1:54" ht="15.7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c r="AA441" s="252"/>
      <c r="AB441" s="252"/>
      <c r="AC441" s="252"/>
      <c r="AD441" s="252"/>
      <c r="AE441" s="252"/>
      <c r="AF441" s="252"/>
      <c r="AG441" s="252"/>
      <c r="AH441" s="252"/>
      <c r="AI441" s="252"/>
      <c r="AJ441" s="252"/>
      <c r="AK441" s="252"/>
      <c r="AL441" s="252"/>
      <c r="AM441" s="252"/>
      <c r="AN441" s="252"/>
      <c r="AO441" s="252"/>
      <c r="AP441" s="252"/>
      <c r="AQ441" s="252"/>
      <c r="AR441" s="252"/>
      <c r="AS441" s="252"/>
      <c r="AT441" s="252"/>
      <c r="AU441" s="252"/>
      <c r="AV441" s="252"/>
      <c r="AW441" s="252"/>
      <c r="AX441" s="252"/>
      <c r="AY441" s="252"/>
      <c r="AZ441" s="252"/>
      <c r="BA441" s="252"/>
      <c r="BB441" s="252"/>
    </row>
    <row r="442" spans="1:54" ht="15.7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c r="AA442" s="252"/>
      <c r="AB442" s="252"/>
      <c r="AC442" s="252"/>
      <c r="AD442" s="252"/>
      <c r="AE442" s="252"/>
      <c r="AF442" s="252"/>
      <c r="AG442" s="252"/>
      <c r="AH442" s="252"/>
      <c r="AI442" s="252"/>
      <c r="AJ442" s="252"/>
      <c r="AK442" s="252"/>
      <c r="AL442" s="252"/>
      <c r="AM442" s="252"/>
      <c r="AN442" s="252"/>
      <c r="AO442" s="252"/>
      <c r="AP442" s="252"/>
      <c r="AQ442" s="252"/>
      <c r="AR442" s="252"/>
      <c r="AS442" s="252"/>
      <c r="AT442" s="252"/>
      <c r="AU442" s="252"/>
      <c r="AV442" s="252"/>
      <c r="AW442" s="252"/>
      <c r="AX442" s="252"/>
      <c r="AY442" s="252"/>
      <c r="AZ442" s="252"/>
      <c r="BA442" s="252"/>
      <c r="BB442" s="252"/>
    </row>
    <row r="443" spans="1:54" ht="15.7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c r="AA443" s="252"/>
      <c r="AB443" s="252"/>
      <c r="AC443" s="252"/>
      <c r="AD443" s="252"/>
      <c r="AE443" s="252"/>
      <c r="AF443" s="252"/>
      <c r="AG443" s="252"/>
      <c r="AH443" s="252"/>
      <c r="AI443" s="252"/>
      <c r="AJ443" s="252"/>
      <c r="AK443" s="252"/>
      <c r="AL443" s="252"/>
      <c r="AM443" s="252"/>
      <c r="AN443" s="252"/>
      <c r="AO443" s="252"/>
      <c r="AP443" s="252"/>
      <c r="AQ443" s="252"/>
      <c r="AR443" s="252"/>
      <c r="AS443" s="252"/>
      <c r="AT443" s="252"/>
      <c r="AU443" s="252"/>
      <c r="AV443" s="252"/>
      <c r="AW443" s="252"/>
      <c r="AX443" s="252"/>
      <c r="AY443" s="252"/>
      <c r="AZ443" s="252"/>
      <c r="BA443" s="252"/>
      <c r="BB443" s="252"/>
    </row>
    <row r="444" spans="1:54" ht="15.7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c r="AA444" s="252"/>
      <c r="AB444" s="252"/>
      <c r="AC444" s="252"/>
      <c r="AD444" s="252"/>
      <c r="AE444" s="252"/>
      <c r="AF444" s="252"/>
      <c r="AG444" s="252"/>
      <c r="AH444" s="252"/>
      <c r="AI444" s="252"/>
      <c r="AJ444" s="252"/>
      <c r="AK444" s="252"/>
      <c r="AL444" s="252"/>
      <c r="AM444" s="252"/>
      <c r="AN444" s="252"/>
      <c r="AO444" s="252"/>
      <c r="AP444" s="252"/>
      <c r="AQ444" s="252"/>
      <c r="AR444" s="252"/>
      <c r="AS444" s="252"/>
      <c r="AT444" s="252"/>
      <c r="AU444" s="252"/>
      <c r="AV444" s="252"/>
      <c r="AW444" s="252"/>
      <c r="AX444" s="252"/>
      <c r="AY444" s="252"/>
      <c r="AZ444" s="252"/>
      <c r="BA444" s="252"/>
      <c r="BB444" s="252"/>
    </row>
    <row r="445" spans="1:54" ht="15.7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c r="AA445" s="252"/>
      <c r="AB445" s="252"/>
      <c r="AC445" s="252"/>
      <c r="AD445" s="252"/>
      <c r="AE445" s="252"/>
      <c r="AF445" s="252"/>
      <c r="AG445" s="252"/>
      <c r="AH445" s="252"/>
      <c r="AI445" s="252"/>
      <c r="AJ445" s="252"/>
      <c r="AK445" s="252"/>
      <c r="AL445" s="252"/>
      <c r="AM445" s="252"/>
      <c r="AN445" s="252"/>
      <c r="AO445" s="252"/>
      <c r="AP445" s="252"/>
      <c r="AQ445" s="252"/>
      <c r="AR445" s="252"/>
      <c r="AS445" s="252"/>
      <c r="AT445" s="252"/>
      <c r="AU445" s="252"/>
      <c r="AV445" s="252"/>
      <c r="AW445" s="252"/>
      <c r="AX445" s="252"/>
      <c r="AY445" s="252"/>
      <c r="AZ445" s="252"/>
      <c r="BA445" s="252"/>
      <c r="BB445" s="252"/>
    </row>
    <row r="446" spans="1:54" ht="15.7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c r="AA446" s="252"/>
      <c r="AB446" s="252"/>
      <c r="AC446" s="252"/>
      <c r="AD446" s="252"/>
      <c r="AE446" s="252"/>
      <c r="AF446" s="252"/>
      <c r="AG446" s="252"/>
      <c r="AH446" s="252"/>
      <c r="AI446" s="252"/>
      <c r="AJ446" s="252"/>
      <c r="AK446" s="252"/>
      <c r="AL446" s="252"/>
      <c r="AM446" s="252"/>
      <c r="AN446" s="252"/>
      <c r="AO446" s="252"/>
      <c r="AP446" s="252"/>
      <c r="AQ446" s="252"/>
      <c r="AR446" s="252"/>
      <c r="AS446" s="252"/>
      <c r="AT446" s="252"/>
      <c r="AU446" s="252"/>
      <c r="AV446" s="252"/>
      <c r="AW446" s="252"/>
      <c r="AX446" s="252"/>
      <c r="AY446" s="252"/>
      <c r="AZ446" s="252"/>
      <c r="BA446" s="252"/>
      <c r="BB446" s="252"/>
    </row>
    <row r="447" spans="1:54" ht="15.7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c r="AA447" s="252"/>
      <c r="AB447" s="252"/>
      <c r="AC447" s="252"/>
      <c r="AD447" s="252"/>
      <c r="AE447" s="252"/>
      <c r="AF447" s="252"/>
      <c r="AG447" s="252"/>
      <c r="AH447" s="252"/>
      <c r="AI447" s="252"/>
      <c r="AJ447" s="252"/>
      <c r="AK447" s="252"/>
      <c r="AL447" s="252"/>
      <c r="AM447" s="252"/>
      <c r="AN447" s="252"/>
      <c r="AO447" s="252"/>
      <c r="AP447" s="252"/>
      <c r="AQ447" s="252"/>
      <c r="AR447" s="252"/>
      <c r="AS447" s="252"/>
      <c r="AT447" s="252"/>
      <c r="AU447" s="252"/>
      <c r="AV447" s="252"/>
      <c r="AW447" s="252"/>
      <c r="AX447" s="252"/>
      <c r="AY447" s="252"/>
      <c r="AZ447" s="252"/>
      <c r="BA447" s="252"/>
      <c r="BB447" s="252"/>
    </row>
    <row r="448" spans="1:54" ht="15.7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c r="AA448" s="252"/>
      <c r="AB448" s="252"/>
      <c r="AC448" s="252"/>
      <c r="AD448" s="252"/>
      <c r="AE448" s="252"/>
      <c r="AF448" s="252"/>
      <c r="AG448" s="252"/>
      <c r="AH448" s="252"/>
      <c r="AI448" s="252"/>
      <c r="AJ448" s="252"/>
      <c r="AK448" s="252"/>
      <c r="AL448" s="252"/>
      <c r="AM448" s="252"/>
      <c r="AN448" s="252"/>
      <c r="AO448" s="252"/>
      <c r="AP448" s="252"/>
      <c r="AQ448" s="252"/>
      <c r="AR448" s="252"/>
      <c r="AS448" s="252"/>
      <c r="AT448" s="252"/>
      <c r="AU448" s="252"/>
      <c r="AV448" s="252"/>
      <c r="AW448" s="252"/>
      <c r="AX448" s="252"/>
      <c r="AY448" s="252"/>
      <c r="AZ448" s="252"/>
      <c r="BA448" s="252"/>
      <c r="BB448" s="252"/>
    </row>
    <row r="449" spans="1:54" ht="15.7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c r="AA449" s="252"/>
      <c r="AB449" s="252"/>
      <c r="AC449" s="252"/>
      <c r="AD449" s="252"/>
      <c r="AE449" s="252"/>
      <c r="AF449" s="252"/>
      <c r="AG449" s="252"/>
      <c r="AH449" s="252"/>
      <c r="AI449" s="252"/>
      <c r="AJ449" s="252"/>
      <c r="AK449" s="252"/>
      <c r="AL449" s="252"/>
      <c r="AM449" s="252"/>
      <c r="AN449" s="252"/>
      <c r="AO449" s="252"/>
      <c r="AP449" s="252"/>
      <c r="AQ449" s="252"/>
      <c r="AR449" s="252"/>
      <c r="AS449" s="252"/>
      <c r="AT449" s="252"/>
      <c r="AU449" s="252"/>
      <c r="AV449" s="252"/>
      <c r="AW449" s="252"/>
      <c r="AX449" s="252"/>
      <c r="AY449" s="252"/>
      <c r="AZ449" s="252"/>
      <c r="BA449" s="252"/>
      <c r="BB449" s="252"/>
    </row>
    <row r="450" spans="1:54" ht="15.7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c r="AA450" s="252"/>
      <c r="AB450" s="252"/>
      <c r="AC450" s="252"/>
      <c r="AD450" s="252"/>
      <c r="AE450" s="252"/>
      <c r="AF450" s="252"/>
      <c r="AG450" s="252"/>
      <c r="AH450" s="252"/>
      <c r="AI450" s="252"/>
      <c r="AJ450" s="252"/>
      <c r="AK450" s="252"/>
      <c r="AL450" s="252"/>
      <c r="AM450" s="252"/>
      <c r="AN450" s="252"/>
      <c r="AO450" s="252"/>
      <c r="AP450" s="252"/>
      <c r="AQ450" s="252"/>
      <c r="AR450" s="252"/>
      <c r="AS450" s="252"/>
      <c r="AT450" s="252"/>
      <c r="AU450" s="252"/>
      <c r="AV450" s="252"/>
      <c r="AW450" s="252"/>
      <c r="AX450" s="252"/>
      <c r="AY450" s="252"/>
      <c r="AZ450" s="252"/>
      <c r="BA450" s="252"/>
      <c r="BB450" s="252"/>
    </row>
    <row r="451" spans="1:54" ht="15.7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c r="AA451" s="252"/>
      <c r="AB451" s="252"/>
      <c r="AC451" s="252"/>
      <c r="AD451" s="252"/>
      <c r="AE451" s="252"/>
      <c r="AF451" s="252"/>
      <c r="AG451" s="252"/>
      <c r="AH451" s="252"/>
      <c r="AI451" s="252"/>
      <c r="AJ451" s="252"/>
      <c r="AK451" s="252"/>
      <c r="AL451" s="252"/>
      <c r="AM451" s="252"/>
      <c r="AN451" s="252"/>
      <c r="AO451" s="252"/>
      <c r="AP451" s="252"/>
      <c r="AQ451" s="252"/>
      <c r="AR451" s="252"/>
      <c r="AS451" s="252"/>
      <c r="AT451" s="252"/>
      <c r="AU451" s="252"/>
      <c r="AV451" s="252"/>
      <c r="AW451" s="252"/>
      <c r="AX451" s="252"/>
      <c r="AY451" s="252"/>
      <c r="AZ451" s="252"/>
      <c r="BA451" s="252"/>
      <c r="BB451" s="252"/>
    </row>
    <row r="452" spans="1:54" ht="15.7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c r="AA452" s="252"/>
      <c r="AB452" s="252"/>
      <c r="AC452" s="252"/>
      <c r="AD452" s="252"/>
      <c r="AE452" s="252"/>
      <c r="AF452" s="252"/>
      <c r="AG452" s="252"/>
      <c r="AH452" s="252"/>
      <c r="AI452" s="252"/>
      <c r="AJ452" s="252"/>
      <c r="AK452" s="252"/>
      <c r="AL452" s="252"/>
      <c r="AM452" s="252"/>
      <c r="AN452" s="252"/>
      <c r="AO452" s="252"/>
      <c r="AP452" s="252"/>
      <c r="AQ452" s="252"/>
      <c r="AR452" s="252"/>
      <c r="AS452" s="252"/>
      <c r="AT452" s="252"/>
      <c r="AU452" s="252"/>
      <c r="AV452" s="252"/>
      <c r="AW452" s="252"/>
      <c r="AX452" s="252"/>
      <c r="AY452" s="252"/>
      <c r="AZ452" s="252"/>
      <c r="BA452" s="252"/>
      <c r="BB452" s="252"/>
    </row>
    <row r="453" spans="1:54" ht="15.7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c r="AA453" s="252"/>
      <c r="AB453" s="252"/>
      <c r="AC453" s="252"/>
      <c r="AD453" s="252"/>
      <c r="AE453" s="252"/>
      <c r="AF453" s="252"/>
      <c r="AG453" s="252"/>
      <c r="AH453" s="252"/>
      <c r="AI453" s="252"/>
      <c r="AJ453" s="252"/>
      <c r="AK453" s="252"/>
      <c r="AL453" s="252"/>
      <c r="AM453" s="252"/>
      <c r="AN453" s="252"/>
      <c r="AO453" s="252"/>
      <c r="AP453" s="252"/>
      <c r="AQ453" s="252"/>
      <c r="AR453" s="252"/>
      <c r="AS453" s="252"/>
      <c r="AT453" s="252"/>
      <c r="AU453" s="252"/>
      <c r="AV453" s="252"/>
      <c r="AW453" s="252"/>
      <c r="AX453" s="252"/>
      <c r="AY453" s="252"/>
      <c r="AZ453" s="252"/>
      <c r="BA453" s="252"/>
      <c r="BB453" s="252"/>
    </row>
    <row r="454" spans="1:54" ht="15.7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c r="AA454" s="252"/>
      <c r="AB454" s="252"/>
      <c r="AC454" s="252"/>
      <c r="AD454" s="252"/>
      <c r="AE454" s="252"/>
      <c r="AF454" s="252"/>
      <c r="AG454" s="252"/>
      <c r="AH454" s="252"/>
      <c r="AI454" s="252"/>
      <c r="AJ454" s="252"/>
      <c r="AK454" s="252"/>
      <c r="AL454" s="252"/>
      <c r="AM454" s="252"/>
      <c r="AN454" s="252"/>
      <c r="AO454" s="252"/>
      <c r="AP454" s="252"/>
      <c r="AQ454" s="252"/>
      <c r="AR454" s="252"/>
      <c r="AS454" s="252"/>
      <c r="AT454" s="252"/>
      <c r="AU454" s="252"/>
      <c r="AV454" s="252"/>
      <c r="AW454" s="252"/>
      <c r="AX454" s="252"/>
      <c r="AY454" s="252"/>
      <c r="AZ454" s="252"/>
      <c r="BA454" s="252"/>
      <c r="BB454" s="252"/>
    </row>
    <row r="455" spans="1:54" ht="15.7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c r="AA455" s="252"/>
      <c r="AB455" s="252"/>
      <c r="AC455" s="252"/>
      <c r="AD455" s="252"/>
      <c r="AE455" s="252"/>
      <c r="AF455" s="252"/>
      <c r="AG455" s="252"/>
      <c r="AH455" s="252"/>
      <c r="AI455" s="252"/>
      <c r="AJ455" s="252"/>
      <c r="AK455" s="252"/>
      <c r="AL455" s="252"/>
      <c r="AM455" s="252"/>
      <c r="AN455" s="252"/>
      <c r="AO455" s="252"/>
      <c r="AP455" s="252"/>
      <c r="AQ455" s="252"/>
      <c r="AR455" s="252"/>
      <c r="AS455" s="252"/>
      <c r="AT455" s="252"/>
      <c r="AU455" s="252"/>
      <c r="AV455" s="252"/>
      <c r="AW455" s="252"/>
      <c r="AX455" s="252"/>
      <c r="AY455" s="252"/>
      <c r="AZ455" s="252"/>
      <c r="BA455" s="252"/>
      <c r="BB455" s="252"/>
    </row>
    <row r="456" spans="1:54" ht="15.7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2"/>
      <c r="AK456" s="252"/>
      <c r="AL456" s="252"/>
      <c r="AM456" s="252"/>
      <c r="AN456" s="252"/>
      <c r="AO456" s="252"/>
      <c r="AP456" s="252"/>
      <c r="AQ456" s="252"/>
      <c r="AR456" s="252"/>
      <c r="AS456" s="252"/>
      <c r="AT456" s="252"/>
      <c r="AU456" s="252"/>
      <c r="AV456" s="252"/>
      <c r="AW456" s="252"/>
      <c r="AX456" s="252"/>
      <c r="AY456" s="252"/>
      <c r="AZ456" s="252"/>
      <c r="BA456" s="252"/>
      <c r="BB456" s="252"/>
    </row>
    <row r="457" spans="1:54" ht="15.7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c r="AA457" s="252"/>
      <c r="AB457" s="252"/>
      <c r="AC457" s="252"/>
      <c r="AD457" s="252"/>
      <c r="AE457" s="252"/>
      <c r="AF457" s="252"/>
      <c r="AG457" s="252"/>
      <c r="AH457" s="252"/>
      <c r="AI457" s="252"/>
      <c r="AJ457" s="252"/>
      <c r="AK457" s="252"/>
      <c r="AL457" s="252"/>
      <c r="AM457" s="252"/>
      <c r="AN457" s="252"/>
      <c r="AO457" s="252"/>
      <c r="AP457" s="252"/>
      <c r="AQ457" s="252"/>
      <c r="AR457" s="252"/>
      <c r="AS457" s="252"/>
      <c r="AT457" s="252"/>
      <c r="AU457" s="252"/>
      <c r="AV457" s="252"/>
      <c r="AW457" s="252"/>
      <c r="AX457" s="252"/>
      <c r="AY457" s="252"/>
      <c r="AZ457" s="252"/>
      <c r="BA457" s="252"/>
      <c r="BB457" s="252"/>
    </row>
    <row r="458" spans="1:54" ht="15.7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2"/>
      <c r="AK458" s="252"/>
      <c r="AL458" s="252"/>
      <c r="AM458" s="252"/>
      <c r="AN458" s="252"/>
      <c r="AO458" s="252"/>
      <c r="AP458" s="252"/>
      <c r="AQ458" s="252"/>
      <c r="AR458" s="252"/>
      <c r="AS458" s="252"/>
      <c r="AT458" s="252"/>
      <c r="AU458" s="252"/>
      <c r="AV458" s="252"/>
      <c r="AW458" s="252"/>
      <c r="AX458" s="252"/>
      <c r="AY458" s="252"/>
      <c r="AZ458" s="252"/>
      <c r="BA458" s="252"/>
      <c r="BB458" s="252"/>
    </row>
    <row r="459" spans="1:54" ht="15.7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c r="AC459" s="252"/>
      <c r="AD459" s="252"/>
      <c r="AE459" s="252"/>
      <c r="AF459" s="252"/>
      <c r="AG459" s="252"/>
      <c r="AH459" s="252"/>
      <c r="AI459" s="252"/>
      <c r="AJ459" s="252"/>
      <c r="AK459" s="252"/>
      <c r="AL459" s="252"/>
      <c r="AM459" s="252"/>
      <c r="AN459" s="252"/>
      <c r="AO459" s="252"/>
      <c r="AP459" s="252"/>
      <c r="AQ459" s="252"/>
      <c r="AR459" s="252"/>
      <c r="AS459" s="252"/>
      <c r="AT459" s="252"/>
      <c r="AU459" s="252"/>
      <c r="AV459" s="252"/>
      <c r="AW459" s="252"/>
      <c r="AX459" s="252"/>
      <c r="AY459" s="252"/>
      <c r="AZ459" s="252"/>
      <c r="BA459" s="252"/>
      <c r="BB459" s="252"/>
    </row>
    <row r="460" spans="1:54" ht="15.7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c r="AA460" s="252"/>
      <c r="AB460" s="252"/>
      <c r="AC460" s="252"/>
      <c r="AD460" s="252"/>
      <c r="AE460" s="252"/>
      <c r="AF460" s="252"/>
      <c r="AG460" s="252"/>
      <c r="AH460" s="252"/>
      <c r="AI460" s="252"/>
      <c r="AJ460" s="252"/>
      <c r="AK460" s="252"/>
      <c r="AL460" s="252"/>
      <c r="AM460" s="252"/>
      <c r="AN460" s="252"/>
      <c r="AO460" s="252"/>
      <c r="AP460" s="252"/>
      <c r="AQ460" s="252"/>
      <c r="AR460" s="252"/>
      <c r="AS460" s="252"/>
      <c r="AT460" s="252"/>
      <c r="AU460" s="252"/>
      <c r="AV460" s="252"/>
      <c r="AW460" s="252"/>
      <c r="AX460" s="252"/>
      <c r="AY460" s="252"/>
      <c r="AZ460" s="252"/>
      <c r="BA460" s="252"/>
      <c r="BB460" s="252"/>
    </row>
    <row r="461" spans="1:54" ht="15.7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row>
    <row r="462" spans="1:54" ht="15.7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c r="AC462" s="252"/>
      <c r="AD462" s="252"/>
      <c r="AE462" s="252"/>
      <c r="AF462" s="252"/>
      <c r="AG462" s="252"/>
      <c r="AH462" s="252"/>
      <c r="AI462" s="252"/>
      <c r="AJ462" s="252"/>
      <c r="AK462" s="252"/>
      <c r="AL462" s="252"/>
      <c r="AM462" s="252"/>
      <c r="AN462" s="252"/>
      <c r="AO462" s="252"/>
      <c r="AP462" s="252"/>
      <c r="AQ462" s="252"/>
      <c r="AR462" s="252"/>
      <c r="AS462" s="252"/>
      <c r="AT462" s="252"/>
      <c r="AU462" s="252"/>
      <c r="AV462" s="252"/>
      <c r="AW462" s="252"/>
      <c r="AX462" s="252"/>
      <c r="AY462" s="252"/>
      <c r="AZ462" s="252"/>
      <c r="BA462" s="252"/>
      <c r="BB462" s="252"/>
    </row>
    <row r="463" spans="1:54" ht="15.7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c r="AA463" s="252"/>
      <c r="AB463" s="252"/>
      <c r="AC463" s="252"/>
      <c r="AD463" s="252"/>
      <c r="AE463" s="252"/>
      <c r="AF463" s="252"/>
      <c r="AG463" s="252"/>
      <c r="AH463" s="252"/>
      <c r="AI463" s="252"/>
      <c r="AJ463" s="252"/>
      <c r="AK463" s="252"/>
      <c r="AL463" s="252"/>
      <c r="AM463" s="252"/>
      <c r="AN463" s="252"/>
      <c r="AO463" s="252"/>
      <c r="AP463" s="252"/>
      <c r="AQ463" s="252"/>
      <c r="AR463" s="252"/>
      <c r="AS463" s="252"/>
      <c r="AT463" s="252"/>
      <c r="AU463" s="252"/>
      <c r="AV463" s="252"/>
      <c r="AW463" s="252"/>
      <c r="AX463" s="252"/>
      <c r="AY463" s="252"/>
      <c r="AZ463" s="252"/>
      <c r="BA463" s="252"/>
      <c r="BB463" s="252"/>
    </row>
    <row r="464" spans="1:54" ht="15.7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c r="AA464" s="252"/>
      <c r="AB464" s="252"/>
      <c r="AC464" s="252"/>
      <c r="AD464" s="252"/>
      <c r="AE464" s="252"/>
      <c r="AF464" s="252"/>
      <c r="AG464" s="252"/>
      <c r="AH464" s="252"/>
      <c r="AI464" s="252"/>
      <c r="AJ464" s="252"/>
      <c r="AK464" s="252"/>
      <c r="AL464" s="252"/>
      <c r="AM464" s="252"/>
      <c r="AN464" s="252"/>
      <c r="AO464" s="252"/>
      <c r="AP464" s="252"/>
      <c r="AQ464" s="252"/>
      <c r="AR464" s="252"/>
      <c r="AS464" s="252"/>
      <c r="AT464" s="252"/>
      <c r="AU464" s="252"/>
      <c r="AV464" s="252"/>
      <c r="AW464" s="252"/>
      <c r="AX464" s="252"/>
      <c r="AY464" s="252"/>
      <c r="AZ464" s="252"/>
      <c r="BA464" s="252"/>
      <c r="BB464" s="252"/>
    </row>
    <row r="465" spans="1:54" ht="15.7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252"/>
      <c r="AL465" s="252"/>
      <c r="AM465" s="252"/>
      <c r="AN465" s="252"/>
      <c r="AO465" s="252"/>
      <c r="AP465" s="252"/>
      <c r="AQ465" s="252"/>
      <c r="AR465" s="252"/>
      <c r="AS465" s="252"/>
      <c r="AT465" s="252"/>
      <c r="AU465" s="252"/>
      <c r="AV465" s="252"/>
      <c r="AW465" s="252"/>
      <c r="AX465" s="252"/>
      <c r="AY465" s="252"/>
      <c r="AZ465" s="252"/>
      <c r="BA465" s="252"/>
      <c r="BB465" s="252"/>
    </row>
    <row r="466" spans="1:54" ht="15.7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252"/>
      <c r="AL466" s="252"/>
      <c r="AM466" s="252"/>
      <c r="AN466" s="252"/>
      <c r="AO466" s="252"/>
      <c r="AP466" s="252"/>
      <c r="AQ466" s="252"/>
      <c r="AR466" s="252"/>
      <c r="AS466" s="252"/>
      <c r="AT466" s="252"/>
      <c r="AU466" s="252"/>
      <c r="AV466" s="252"/>
      <c r="AW466" s="252"/>
      <c r="AX466" s="252"/>
      <c r="AY466" s="252"/>
      <c r="AZ466" s="252"/>
      <c r="BA466" s="252"/>
      <c r="BB466" s="252"/>
    </row>
    <row r="467" spans="1:54" ht="15.7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c r="AC467" s="252"/>
      <c r="AD467" s="252"/>
      <c r="AE467" s="252"/>
      <c r="AF467" s="252"/>
      <c r="AG467" s="252"/>
      <c r="AH467" s="252"/>
      <c r="AI467" s="252"/>
      <c r="AJ467" s="252"/>
      <c r="AK467" s="252"/>
      <c r="AL467" s="252"/>
      <c r="AM467" s="252"/>
      <c r="AN467" s="252"/>
      <c r="AO467" s="252"/>
      <c r="AP467" s="252"/>
      <c r="AQ467" s="252"/>
      <c r="AR467" s="252"/>
      <c r="AS467" s="252"/>
      <c r="AT467" s="252"/>
      <c r="AU467" s="252"/>
      <c r="AV467" s="252"/>
      <c r="AW467" s="252"/>
      <c r="AX467" s="252"/>
      <c r="AY467" s="252"/>
      <c r="AZ467" s="252"/>
      <c r="BA467" s="252"/>
      <c r="BB467" s="252"/>
    </row>
    <row r="468" spans="1:54" ht="15.7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c r="AA468" s="252"/>
      <c r="AB468" s="252"/>
      <c r="AC468" s="252"/>
      <c r="AD468" s="252"/>
      <c r="AE468" s="252"/>
      <c r="AF468" s="252"/>
      <c r="AG468" s="252"/>
      <c r="AH468" s="252"/>
      <c r="AI468" s="252"/>
      <c r="AJ468" s="252"/>
      <c r="AK468" s="252"/>
      <c r="AL468" s="252"/>
      <c r="AM468" s="252"/>
      <c r="AN468" s="252"/>
      <c r="AO468" s="252"/>
      <c r="AP468" s="252"/>
      <c r="AQ468" s="252"/>
      <c r="AR468" s="252"/>
      <c r="AS468" s="252"/>
      <c r="AT468" s="252"/>
      <c r="AU468" s="252"/>
      <c r="AV468" s="252"/>
      <c r="AW468" s="252"/>
      <c r="AX468" s="252"/>
      <c r="AY468" s="252"/>
      <c r="AZ468" s="252"/>
      <c r="BA468" s="252"/>
      <c r="BB468" s="252"/>
    </row>
    <row r="469" spans="1:54" ht="15.7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252"/>
      <c r="AF469" s="252"/>
      <c r="AG469" s="252"/>
      <c r="AH469" s="252"/>
      <c r="AI469" s="252"/>
      <c r="AJ469" s="252"/>
      <c r="AK469" s="252"/>
      <c r="AL469" s="252"/>
      <c r="AM469" s="252"/>
      <c r="AN469" s="252"/>
      <c r="AO469" s="252"/>
      <c r="AP469" s="252"/>
      <c r="AQ469" s="252"/>
      <c r="AR469" s="252"/>
      <c r="AS469" s="252"/>
      <c r="AT469" s="252"/>
      <c r="AU469" s="252"/>
      <c r="AV469" s="252"/>
      <c r="AW469" s="252"/>
      <c r="AX469" s="252"/>
      <c r="AY469" s="252"/>
      <c r="AZ469" s="252"/>
      <c r="BA469" s="252"/>
      <c r="BB469" s="252"/>
    </row>
    <row r="470" spans="1:54" ht="15.7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252"/>
      <c r="AF470" s="252"/>
      <c r="AG470" s="252"/>
      <c r="AH470" s="252"/>
      <c r="AI470" s="252"/>
      <c r="AJ470" s="252"/>
      <c r="AK470" s="252"/>
      <c r="AL470" s="252"/>
      <c r="AM470" s="252"/>
      <c r="AN470" s="252"/>
      <c r="AO470" s="252"/>
      <c r="AP470" s="252"/>
      <c r="AQ470" s="252"/>
      <c r="AR470" s="252"/>
      <c r="AS470" s="252"/>
      <c r="AT470" s="252"/>
      <c r="AU470" s="252"/>
      <c r="AV470" s="252"/>
      <c r="AW470" s="252"/>
      <c r="AX470" s="252"/>
      <c r="AY470" s="252"/>
      <c r="AZ470" s="252"/>
      <c r="BA470" s="252"/>
      <c r="BB470" s="252"/>
    </row>
    <row r="471" spans="1:54" ht="15.7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252"/>
      <c r="AF471" s="252"/>
      <c r="AG471" s="252"/>
      <c r="AH471" s="252"/>
      <c r="AI471" s="252"/>
      <c r="AJ471" s="252"/>
      <c r="AK471" s="252"/>
      <c r="AL471" s="252"/>
      <c r="AM471" s="252"/>
      <c r="AN471" s="252"/>
      <c r="AO471" s="252"/>
      <c r="AP471" s="252"/>
      <c r="AQ471" s="252"/>
      <c r="AR471" s="252"/>
      <c r="AS471" s="252"/>
      <c r="AT471" s="252"/>
      <c r="AU471" s="252"/>
      <c r="AV471" s="252"/>
      <c r="AW471" s="252"/>
      <c r="AX471" s="252"/>
      <c r="AY471" s="252"/>
      <c r="AZ471" s="252"/>
      <c r="BA471" s="252"/>
      <c r="BB471" s="252"/>
    </row>
    <row r="472" spans="1:54" ht="15.7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252"/>
      <c r="AF472" s="252"/>
      <c r="AG472" s="252"/>
      <c r="AH472" s="252"/>
      <c r="AI472" s="252"/>
      <c r="AJ472" s="252"/>
      <c r="AK472" s="252"/>
      <c r="AL472" s="252"/>
      <c r="AM472" s="252"/>
      <c r="AN472" s="252"/>
      <c r="AO472" s="252"/>
      <c r="AP472" s="252"/>
      <c r="AQ472" s="252"/>
      <c r="AR472" s="252"/>
      <c r="AS472" s="252"/>
      <c r="AT472" s="252"/>
      <c r="AU472" s="252"/>
      <c r="AV472" s="252"/>
      <c r="AW472" s="252"/>
      <c r="AX472" s="252"/>
      <c r="AY472" s="252"/>
      <c r="AZ472" s="252"/>
      <c r="BA472" s="252"/>
      <c r="BB472" s="252"/>
    </row>
    <row r="473" spans="1:54" ht="15.7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252"/>
      <c r="AF473" s="252"/>
      <c r="AG473" s="252"/>
      <c r="AH473" s="252"/>
      <c r="AI473" s="252"/>
      <c r="AJ473" s="252"/>
      <c r="AK473" s="252"/>
      <c r="AL473" s="252"/>
      <c r="AM473" s="252"/>
      <c r="AN473" s="252"/>
      <c r="AO473" s="252"/>
      <c r="AP473" s="252"/>
      <c r="AQ473" s="252"/>
      <c r="AR473" s="252"/>
      <c r="AS473" s="252"/>
      <c r="AT473" s="252"/>
      <c r="AU473" s="252"/>
      <c r="AV473" s="252"/>
      <c r="AW473" s="252"/>
      <c r="AX473" s="252"/>
      <c r="AY473" s="252"/>
      <c r="AZ473" s="252"/>
      <c r="BA473" s="252"/>
      <c r="BB473" s="252"/>
    </row>
    <row r="474" spans="1:54" ht="15.7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252"/>
      <c r="AN474" s="252"/>
      <c r="AO474" s="252"/>
      <c r="AP474" s="252"/>
      <c r="AQ474" s="252"/>
      <c r="AR474" s="252"/>
      <c r="AS474" s="252"/>
      <c r="AT474" s="252"/>
      <c r="AU474" s="252"/>
      <c r="AV474" s="252"/>
      <c r="AW474" s="252"/>
      <c r="AX474" s="252"/>
      <c r="AY474" s="252"/>
      <c r="AZ474" s="252"/>
      <c r="BA474" s="252"/>
      <c r="BB474" s="252"/>
    </row>
    <row r="475" spans="1:54" ht="15.7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2"/>
      <c r="AK475" s="252"/>
      <c r="AL475" s="252"/>
      <c r="AM475" s="252"/>
      <c r="AN475" s="252"/>
      <c r="AO475" s="252"/>
      <c r="AP475" s="252"/>
      <c r="AQ475" s="252"/>
      <c r="AR475" s="252"/>
      <c r="AS475" s="252"/>
      <c r="AT475" s="252"/>
      <c r="AU475" s="252"/>
      <c r="AV475" s="252"/>
      <c r="AW475" s="252"/>
      <c r="AX475" s="252"/>
      <c r="AY475" s="252"/>
      <c r="AZ475" s="252"/>
      <c r="BA475" s="252"/>
      <c r="BB475" s="252"/>
    </row>
    <row r="476" spans="1:54" ht="15.7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252"/>
      <c r="AF476" s="252"/>
      <c r="AG476" s="252"/>
      <c r="AH476" s="252"/>
      <c r="AI476" s="252"/>
      <c r="AJ476" s="252"/>
      <c r="AK476" s="252"/>
      <c r="AL476" s="252"/>
      <c r="AM476" s="252"/>
      <c r="AN476" s="252"/>
      <c r="AO476" s="252"/>
      <c r="AP476" s="252"/>
      <c r="AQ476" s="252"/>
      <c r="AR476" s="252"/>
      <c r="AS476" s="252"/>
      <c r="AT476" s="252"/>
      <c r="AU476" s="252"/>
      <c r="AV476" s="252"/>
      <c r="AW476" s="252"/>
      <c r="AX476" s="252"/>
      <c r="AY476" s="252"/>
      <c r="AZ476" s="252"/>
      <c r="BA476" s="252"/>
      <c r="BB476" s="252"/>
    </row>
    <row r="477" spans="1:54" ht="15.7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252"/>
      <c r="AF477" s="252"/>
      <c r="AG477" s="252"/>
      <c r="AH477" s="252"/>
      <c r="AI477" s="252"/>
      <c r="AJ477" s="252"/>
      <c r="AK477" s="252"/>
      <c r="AL477" s="252"/>
      <c r="AM477" s="252"/>
      <c r="AN477" s="252"/>
      <c r="AO477" s="252"/>
      <c r="AP477" s="252"/>
      <c r="AQ477" s="252"/>
      <c r="AR477" s="252"/>
      <c r="AS477" s="252"/>
      <c r="AT477" s="252"/>
      <c r="AU477" s="252"/>
      <c r="AV477" s="252"/>
      <c r="AW477" s="252"/>
      <c r="AX477" s="252"/>
      <c r="AY477" s="252"/>
      <c r="AZ477" s="252"/>
      <c r="BA477" s="252"/>
      <c r="BB477" s="252"/>
    </row>
    <row r="478" spans="1:54" ht="15.7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H478" s="252"/>
      <c r="AI478" s="252"/>
      <c r="AJ478" s="252"/>
      <c r="AK478" s="252"/>
      <c r="AL478" s="252"/>
      <c r="AM478" s="252"/>
      <c r="AN478" s="252"/>
      <c r="AO478" s="252"/>
      <c r="AP478" s="252"/>
      <c r="AQ478" s="252"/>
      <c r="AR478" s="252"/>
      <c r="AS478" s="252"/>
      <c r="AT478" s="252"/>
      <c r="AU478" s="252"/>
      <c r="AV478" s="252"/>
      <c r="AW478" s="252"/>
      <c r="AX478" s="252"/>
      <c r="AY478" s="252"/>
      <c r="AZ478" s="252"/>
      <c r="BA478" s="252"/>
      <c r="BB478" s="252"/>
    </row>
    <row r="479" spans="1:54" ht="15.7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252"/>
      <c r="AF479" s="252"/>
      <c r="AG479" s="252"/>
      <c r="AH479" s="252"/>
      <c r="AI479" s="252"/>
      <c r="AJ479" s="252"/>
      <c r="AK479" s="252"/>
      <c r="AL479" s="252"/>
      <c r="AM479" s="252"/>
      <c r="AN479" s="252"/>
      <c r="AO479" s="252"/>
      <c r="AP479" s="252"/>
      <c r="AQ479" s="252"/>
      <c r="AR479" s="252"/>
      <c r="AS479" s="252"/>
      <c r="AT479" s="252"/>
      <c r="AU479" s="252"/>
      <c r="AV479" s="252"/>
      <c r="AW479" s="252"/>
      <c r="AX479" s="252"/>
      <c r="AY479" s="252"/>
      <c r="AZ479" s="252"/>
      <c r="BA479" s="252"/>
      <c r="BB479" s="252"/>
    </row>
    <row r="480" spans="1:54" ht="15.7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c r="AA480" s="252"/>
      <c r="AB480" s="252"/>
      <c r="AC480" s="252"/>
      <c r="AD480" s="252"/>
      <c r="AE480" s="252"/>
      <c r="AF480" s="252"/>
      <c r="AG480" s="252"/>
      <c r="AH480" s="252"/>
      <c r="AI480" s="252"/>
      <c r="AJ480" s="252"/>
      <c r="AK480" s="252"/>
      <c r="AL480" s="252"/>
      <c r="AM480" s="252"/>
      <c r="AN480" s="252"/>
      <c r="AO480" s="252"/>
      <c r="AP480" s="252"/>
      <c r="AQ480" s="252"/>
      <c r="AR480" s="252"/>
      <c r="AS480" s="252"/>
      <c r="AT480" s="252"/>
      <c r="AU480" s="252"/>
      <c r="AV480" s="252"/>
      <c r="AW480" s="252"/>
      <c r="AX480" s="252"/>
      <c r="AY480" s="252"/>
      <c r="AZ480" s="252"/>
      <c r="BA480" s="252"/>
      <c r="BB480" s="252"/>
    </row>
    <row r="481" spans="1:54" ht="15.7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c r="AA481" s="252"/>
      <c r="AB481" s="252"/>
      <c r="AC481" s="252"/>
      <c r="AD481" s="252"/>
      <c r="AE481" s="252"/>
      <c r="AF481" s="252"/>
      <c r="AG481" s="252"/>
      <c r="AH481" s="252"/>
      <c r="AI481" s="252"/>
      <c r="AJ481" s="252"/>
      <c r="AK481" s="252"/>
      <c r="AL481" s="252"/>
      <c r="AM481" s="252"/>
      <c r="AN481" s="252"/>
      <c r="AO481" s="252"/>
      <c r="AP481" s="252"/>
      <c r="AQ481" s="252"/>
      <c r="AR481" s="252"/>
      <c r="AS481" s="252"/>
      <c r="AT481" s="252"/>
      <c r="AU481" s="252"/>
      <c r="AV481" s="252"/>
      <c r="AW481" s="252"/>
      <c r="AX481" s="252"/>
      <c r="AY481" s="252"/>
      <c r="AZ481" s="252"/>
      <c r="BA481" s="252"/>
      <c r="BB481" s="252"/>
    </row>
    <row r="482" spans="1:54" ht="15.7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c r="AA482" s="252"/>
      <c r="AB482" s="252"/>
      <c r="AC482" s="252"/>
      <c r="AD482" s="252"/>
      <c r="AE482" s="252"/>
      <c r="AF482" s="252"/>
      <c r="AG482" s="252"/>
      <c r="AH482" s="252"/>
      <c r="AI482" s="252"/>
      <c r="AJ482" s="252"/>
      <c r="AK482" s="252"/>
      <c r="AL482" s="252"/>
      <c r="AM482" s="252"/>
      <c r="AN482" s="252"/>
      <c r="AO482" s="252"/>
      <c r="AP482" s="252"/>
      <c r="AQ482" s="252"/>
      <c r="AR482" s="252"/>
      <c r="AS482" s="252"/>
      <c r="AT482" s="252"/>
      <c r="AU482" s="252"/>
      <c r="AV482" s="252"/>
      <c r="AW482" s="252"/>
      <c r="AX482" s="252"/>
      <c r="AY482" s="252"/>
      <c r="AZ482" s="252"/>
      <c r="BA482" s="252"/>
      <c r="BB482" s="252"/>
    </row>
    <row r="483" spans="1:54" ht="15.7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252"/>
      <c r="AL483" s="252"/>
      <c r="AM483" s="252"/>
      <c r="AN483" s="252"/>
      <c r="AO483" s="252"/>
      <c r="AP483" s="252"/>
      <c r="AQ483" s="252"/>
      <c r="AR483" s="252"/>
      <c r="AS483" s="252"/>
      <c r="AT483" s="252"/>
      <c r="AU483" s="252"/>
      <c r="AV483" s="252"/>
      <c r="AW483" s="252"/>
      <c r="AX483" s="252"/>
      <c r="AY483" s="252"/>
      <c r="AZ483" s="252"/>
      <c r="BA483" s="252"/>
      <c r="BB483" s="252"/>
    </row>
    <row r="484" spans="1:54" ht="15.7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2"/>
      <c r="AY484" s="252"/>
      <c r="AZ484" s="252"/>
      <c r="BA484" s="252"/>
      <c r="BB484" s="252"/>
    </row>
    <row r="485" spans="1:54" ht="15.7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c r="AA485" s="252"/>
      <c r="AB485" s="252"/>
      <c r="AC485" s="252"/>
      <c r="AD485" s="252"/>
      <c r="AE485" s="252"/>
      <c r="AF485" s="252"/>
      <c r="AG485" s="252"/>
      <c r="AH485" s="252"/>
      <c r="AI485" s="252"/>
      <c r="AJ485" s="252"/>
      <c r="AK485" s="252"/>
      <c r="AL485" s="252"/>
      <c r="AM485" s="252"/>
      <c r="AN485" s="252"/>
      <c r="AO485" s="252"/>
      <c r="AP485" s="252"/>
      <c r="AQ485" s="252"/>
      <c r="AR485" s="252"/>
      <c r="AS485" s="252"/>
      <c r="AT485" s="252"/>
      <c r="AU485" s="252"/>
      <c r="AV485" s="252"/>
      <c r="AW485" s="252"/>
      <c r="AX485" s="252"/>
      <c r="AY485" s="252"/>
      <c r="AZ485" s="252"/>
      <c r="BA485" s="252"/>
      <c r="BB485" s="252"/>
    </row>
    <row r="486" spans="1:54" ht="15.7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252"/>
      <c r="AD486" s="252"/>
      <c r="AE486" s="252"/>
      <c r="AF486" s="252"/>
      <c r="AG486" s="252"/>
      <c r="AH486" s="252"/>
      <c r="AI486" s="252"/>
      <c r="AJ486" s="252"/>
      <c r="AK486" s="252"/>
      <c r="AL486" s="252"/>
      <c r="AM486" s="252"/>
      <c r="AN486" s="252"/>
      <c r="AO486" s="252"/>
      <c r="AP486" s="252"/>
      <c r="AQ486" s="252"/>
      <c r="AR486" s="252"/>
      <c r="AS486" s="252"/>
      <c r="AT486" s="252"/>
      <c r="AU486" s="252"/>
      <c r="AV486" s="252"/>
      <c r="AW486" s="252"/>
      <c r="AX486" s="252"/>
      <c r="AY486" s="252"/>
      <c r="AZ486" s="252"/>
      <c r="BA486" s="252"/>
      <c r="BB486" s="252"/>
    </row>
    <row r="487" spans="1:54" ht="15.7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c r="AC487" s="252"/>
      <c r="AD487" s="252"/>
      <c r="AE487" s="252"/>
      <c r="AF487" s="252"/>
      <c r="AG487" s="252"/>
      <c r="AH487" s="252"/>
      <c r="AI487" s="252"/>
      <c r="AJ487" s="252"/>
      <c r="AK487" s="252"/>
      <c r="AL487" s="252"/>
      <c r="AM487" s="252"/>
      <c r="AN487" s="252"/>
      <c r="AO487" s="252"/>
      <c r="AP487" s="252"/>
      <c r="AQ487" s="252"/>
      <c r="AR487" s="252"/>
      <c r="AS487" s="252"/>
      <c r="AT487" s="252"/>
      <c r="AU487" s="252"/>
      <c r="AV487" s="252"/>
      <c r="AW487" s="252"/>
      <c r="AX487" s="252"/>
      <c r="AY487" s="252"/>
      <c r="AZ487" s="252"/>
      <c r="BA487" s="252"/>
      <c r="BB487" s="252"/>
    </row>
    <row r="488" spans="1:54" ht="15.7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252"/>
      <c r="AE488" s="252"/>
      <c r="AF488" s="252"/>
      <c r="AG488" s="252"/>
      <c r="AH488" s="252"/>
      <c r="AI488" s="252"/>
      <c r="AJ488" s="252"/>
      <c r="AK488" s="252"/>
      <c r="AL488" s="252"/>
      <c r="AM488" s="252"/>
      <c r="AN488" s="252"/>
      <c r="AO488" s="252"/>
      <c r="AP488" s="252"/>
      <c r="AQ488" s="252"/>
      <c r="AR488" s="252"/>
      <c r="AS488" s="252"/>
      <c r="AT488" s="252"/>
      <c r="AU488" s="252"/>
      <c r="AV488" s="252"/>
      <c r="AW488" s="252"/>
      <c r="AX488" s="252"/>
      <c r="AY488" s="252"/>
      <c r="AZ488" s="252"/>
      <c r="BA488" s="252"/>
      <c r="BB488" s="252"/>
    </row>
    <row r="489" spans="1:54" ht="15.7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252"/>
      <c r="AD489" s="252"/>
      <c r="AE489" s="252"/>
      <c r="AF489" s="252"/>
      <c r="AG489" s="252"/>
      <c r="AH489" s="252"/>
      <c r="AI489" s="252"/>
      <c r="AJ489" s="252"/>
      <c r="AK489" s="252"/>
      <c r="AL489" s="252"/>
      <c r="AM489" s="252"/>
      <c r="AN489" s="252"/>
      <c r="AO489" s="252"/>
      <c r="AP489" s="252"/>
      <c r="AQ489" s="252"/>
      <c r="AR489" s="252"/>
      <c r="AS489" s="252"/>
      <c r="AT489" s="252"/>
      <c r="AU489" s="252"/>
      <c r="AV489" s="252"/>
      <c r="AW489" s="252"/>
      <c r="AX489" s="252"/>
      <c r="AY489" s="252"/>
      <c r="AZ489" s="252"/>
      <c r="BA489" s="252"/>
      <c r="BB489" s="252"/>
    </row>
    <row r="490" spans="1:54" ht="15.7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c r="AL490" s="252"/>
      <c r="AM490" s="252"/>
      <c r="AN490" s="252"/>
      <c r="AO490" s="252"/>
      <c r="AP490" s="252"/>
      <c r="AQ490" s="252"/>
      <c r="AR490" s="252"/>
      <c r="AS490" s="252"/>
      <c r="AT490" s="252"/>
      <c r="AU490" s="252"/>
      <c r="AV490" s="252"/>
      <c r="AW490" s="252"/>
      <c r="AX490" s="252"/>
      <c r="AY490" s="252"/>
      <c r="AZ490" s="252"/>
      <c r="BA490" s="252"/>
      <c r="BB490" s="252"/>
    </row>
    <row r="491" spans="1:54" ht="15.7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252"/>
      <c r="AE491" s="252"/>
      <c r="AF491" s="252"/>
      <c r="AG491" s="252"/>
      <c r="AH491" s="252"/>
      <c r="AI491" s="252"/>
      <c r="AJ491" s="252"/>
      <c r="AK491" s="252"/>
      <c r="AL491" s="252"/>
      <c r="AM491" s="252"/>
      <c r="AN491" s="252"/>
      <c r="AO491" s="252"/>
      <c r="AP491" s="252"/>
      <c r="AQ491" s="252"/>
      <c r="AR491" s="252"/>
      <c r="AS491" s="252"/>
      <c r="AT491" s="252"/>
      <c r="AU491" s="252"/>
      <c r="AV491" s="252"/>
      <c r="AW491" s="252"/>
      <c r="AX491" s="252"/>
      <c r="AY491" s="252"/>
      <c r="AZ491" s="252"/>
      <c r="BA491" s="252"/>
      <c r="BB491" s="252"/>
    </row>
    <row r="492" spans="1:54" ht="15.7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c r="AA492" s="252"/>
      <c r="AB492" s="252"/>
      <c r="AC492" s="252"/>
      <c r="AD492" s="252"/>
      <c r="AE492" s="252"/>
      <c r="AF492" s="252"/>
      <c r="AG492" s="252"/>
      <c r="AH492" s="252"/>
      <c r="AI492" s="252"/>
      <c r="AJ492" s="252"/>
      <c r="AK492" s="252"/>
      <c r="AL492" s="252"/>
      <c r="AM492" s="252"/>
      <c r="AN492" s="252"/>
      <c r="AO492" s="252"/>
      <c r="AP492" s="252"/>
      <c r="AQ492" s="252"/>
      <c r="AR492" s="252"/>
      <c r="AS492" s="252"/>
      <c r="AT492" s="252"/>
      <c r="AU492" s="252"/>
      <c r="AV492" s="252"/>
      <c r="AW492" s="252"/>
      <c r="AX492" s="252"/>
      <c r="AY492" s="252"/>
      <c r="AZ492" s="252"/>
      <c r="BA492" s="252"/>
      <c r="BB492" s="252"/>
    </row>
    <row r="493" spans="1:54" ht="15.7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c r="AA493" s="252"/>
      <c r="AB493" s="252"/>
      <c r="AC493" s="252"/>
      <c r="AD493" s="252"/>
      <c r="AE493" s="252"/>
      <c r="AF493" s="252"/>
      <c r="AG493" s="252"/>
      <c r="AH493" s="252"/>
      <c r="AI493" s="252"/>
      <c r="AJ493" s="252"/>
      <c r="AK493" s="252"/>
      <c r="AL493" s="252"/>
      <c r="AM493" s="252"/>
      <c r="AN493" s="252"/>
      <c r="AO493" s="252"/>
      <c r="AP493" s="252"/>
      <c r="AQ493" s="252"/>
      <c r="AR493" s="252"/>
      <c r="AS493" s="252"/>
      <c r="AT493" s="252"/>
      <c r="AU493" s="252"/>
      <c r="AV493" s="252"/>
      <c r="AW493" s="252"/>
      <c r="AX493" s="252"/>
      <c r="AY493" s="252"/>
      <c r="AZ493" s="252"/>
      <c r="BA493" s="252"/>
      <c r="BB493" s="252"/>
    </row>
    <row r="494" spans="1:54" ht="15.7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c r="AC494" s="252"/>
      <c r="AD494" s="252"/>
      <c r="AE494" s="252"/>
      <c r="AF494" s="252"/>
      <c r="AG494" s="252"/>
      <c r="AH494" s="252"/>
      <c r="AI494" s="252"/>
      <c r="AJ494" s="252"/>
      <c r="AK494" s="252"/>
      <c r="AL494" s="252"/>
      <c r="AM494" s="252"/>
      <c r="AN494" s="252"/>
      <c r="AO494" s="252"/>
      <c r="AP494" s="252"/>
      <c r="AQ494" s="252"/>
      <c r="AR494" s="252"/>
      <c r="AS494" s="252"/>
      <c r="AT494" s="252"/>
      <c r="AU494" s="252"/>
      <c r="AV494" s="252"/>
      <c r="AW494" s="252"/>
      <c r="AX494" s="252"/>
      <c r="AY494" s="252"/>
      <c r="AZ494" s="252"/>
      <c r="BA494" s="252"/>
      <c r="BB494" s="252"/>
    </row>
    <row r="495" spans="1:54" ht="15.7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c r="AA495" s="252"/>
      <c r="AB495" s="252"/>
      <c r="AC495" s="252"/>
      <c r="AD495" s="252"/>
      <c r="AE495" s="252"/>
      <c r="AF495" s="252"/>
      <c r="AG495" s="252"/>
      <c r="AH495" s="252"/>
      <c r="AI495" s="252"/>
      <c r="AJ495" s="252"/>
      <c r="AK495" s="252"/>
      <c r="AL495" s="252"/>
      <c r="AM495" s="252"/>
      <c r="AN495" s="252"/>
      <c r="AO495" s="252"/>
      <c r="AP495" s="252"/>
      <c r="AQ495" s="252"/>
      <c r="AR495" s="252"/>
      <c r="AS495" s="252"/>
      <c r="AT495" s="252"/>
      <c r="AU495" s="252"/>
      <c r="AV495" s="252"/>
      <c r="AW495" s="252"/>
      <c r="AX495" s="252"/>
      <c r="AY495" s="252"/>
      <c r="AZ495" s="252"/>
      <c r="BA495" s="252"/>
      <c r="BB495" s="252"/>
    </row>
    <row r="496" spans="1:54" ht="15.7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2"/>
      <c r="AK496" s="252"/>
      <c r="AL496" s="252"/>
      <c r="AM496" s="252"/>
      <c r="AN496" s="252"/>
      <c r="AO496" s="252"/>
      <c r="AP496" s="252"/>
      <c r="AQ496" s="252"/>
      <c r="AR496" s="252"/>
      <c r="AS496" s="252"/>
      <c r="AT496" s="252"/>
      <c r="AU496" s="252"/>
      <c r="AV496" s="252"/>
      <c r="AW496" s="252"/>
      <c r="AX496" s="252"/>
      <c r="AY496" s="252"/>
      <c r="AZ496" s="252"/>
      <c r="BA496" s="252"/>
      <c r="BB496" s="252"/>
    </row>
    <row r="497" spans="1:54" ht="15.7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252"/>
      <c r="AF497" s="252"/>
      <c r="AG497" s="252"/>
      <c r="AH497" s="252"/>
      <c r="AI497" s="252"/>
      <c r="AJ497" s="252"/>
      <c r="AK497" s="252"/>
      <c r="AL497" s="252"/>
      <c r="AM497" s="252"/>
      <c r="AN497" s="252"/>
      <c r="AO497" s="252"/>
      <c r="AP497" s="252"/>
      <c r="AQ497" s="252"/>
      <c r="AR497" s="252"/>
      <c r="AS497" s="252"/>
      <c r="AT497" s="252"/>
      <c r="AU497" s="252"/>
      <c r="AV497" s="252"/>
      <c r="AW497" s="252"/>
      <c r="AX497" s="252"/>
      <c r="AY497" s="252"/>
      <c r="AZ497" s="252"/>
      <c r="BA497" s="252"/>
      <c r="BB497" s="252"/>
    </row>
    <row r="498" spans="1:54" ht="15.7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252"/>
      <c r="AL498" s="252"/>
      <c r="AM498" s="252"/>
      <c r="AN498" s="252"/>
      <c r="AO498" s="252"/>
      <c r="AP498" s="252"/>
      <c r="AQ498" s="252"/>
      <c r="AR498" s="252"/>
      <c r="AS498" s="252"/>
      <c r="AT498" s="252"/>
      <c r="AU498" s="252"/>
      <c r="AV498" s="252"/>
      <c r="AW498" s="252"/>
      <c r="AX498" s="252"/>
      <c r="AY498" s="252"/>
      <c r="AZ498" s="252"/>
      <c r="BA498" s="252"/>
      <c r="BB498" s="252"/>
    </row>
    <row r="499" spans="1:54" ht="15.7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c r="AA499" s="252"/>
      <c r="AB499" s="252"/>
      <c r="AC499" s="252"/>
      <c r="AD499" s="252"/>
      <c r="AE499" s="252"/>
      <c r="AF499" s="252"/>
      <c r="AG499" s="252"/>
      <c r="AH499" s="252"/>
      <c r="AI499" s="252"/>
      <c r="AJ499" s="252"/>
      <c r="AK499" s="252"/>
      <c r="AL499" s="252"/>
      <c r="AM499" s="252"/>
      <c r="AN499" s="252"/>
      <c r="AO499" s="252"/>
      <c r="AP499" s="252"/>
      <c r="AQ499" s="252"/>
      <c r="AR499" s="252"/>
      <c r="AS499" s="252"/>
      <c r="AT499" s="252"/>
      <c r="AU499" s="252"/>
      <c r="AV499" s="252"/>
      <c r="AW499" s="252"/>
      <c r="AX499" s="252"/>
      <c r="AY499" s="252"/>
      <c r="AZ499" s="252"/>
      <c r="BA499" s="252"/>
      <c r="BB499" s="252"/>
    </row>
    <row r="500" spans="1:54" ht="15.7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52"/>
      <c r="AK500" s="252"/>
      <c r="AL500" s="252"/>
      <c r="AM500" s="252"/>
      <c r="AN500" s="252"/>
      <c r="AO500" s="252"/>
      <c r="AP500" s="252"/>
      <c r="AQ500" s="252"/>
      <c r="AR500" s="252"/>
      <c r="AS500" s="252"/>
      <c r="AT500" s="252"/>
      <c r="AU500" s="252"/>
      <c r="AV500" s="252"/>
      <c r="AW500" s="252"/>
      <c r="AX500" s="252"/>
      <c r="AY500" s="252"/>
      <c r="AZ500" s="252"/>
      <c r="BA500" s="252"/>
      <c r="BB500" s="252"/>
    </row>
    <row r="501" spans="1:54" ht="15.7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c r="AA501" s="252"/>
      <c r="AB501" s="252"/>
      <c r="AC501" s="252"/>
      <c r="AD501" s="252"/>
      <c r="AE501" s="252"/>
      <c r="AF501" s="252"/>
      <c r="AG501" s="252"/>
      <c r="AH501" s="252"/>
      <c r="AI501" s="252"/>
      <c r="AJ501" s="252"/>
      <c r="AK501" s="252"/>
      <c r="AL501" s="252"/>
      <c r="AM501" s="252"/>
      <c r="AN501" s="252"/>
      <c r="AO501" s="252"/>
      <c r="AP501" s="252"/>
      <c r="AQ501" s="252"/>
      <c r="AR501" s="252"/>
      <c r="AS501" s="252"/>
      <c r="AT501" s="252"/>
      <c r="AU501" s="252"/>
      <c r="AV501" s="252"/>
      <c r="AW501" s="252"/>
      <c r="AX501" s="252"/>
      <c r="AY501" s="252"/>
      <c r="AZ501" s="252"/>
      <c r="BA501" s="252"/>
      <c r="BB501" s="252"/>
    </row>
    <row r="502" spans="1:54" ht="15.7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row>
    <row r="503" spans="1:54" ht="15.7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c r="AC503" s="252"/>
      <c r="AD503" s="252"/>
      <c r="AE503" s="252"/>
      <c r="AF503" s="252"/>
      <c r="AG503" s="252"/>
      <c r="AH503" s="252"/>
      <c r="AI503" s="252"/>
      <c r="AJ503" s="252"/>
      <c r="AK503" s="252"/>
      <c r="AL503" s="252"/>
      <c r="AM503" s="252"/>
      <c r="AN503" s="252"/>
      <c r="AO503" s="252"/>
      <c r="AP503" s="252"/>
      <c r="AQ503" s="252"/>
      <c r="AR503" s="252"/>
      <c r="AS503" s="252"/>
      <c r="AT503" s="252"/>
      <c r="AU503" s="252"/>
      <c r="AV503" s="252"/>
      <c r="AW503" s="252"/>
      <c r="AX503" s="252"/>
      <c r="AY503" s="252"/>
      <c r="AZ503" s="252"/>
      <c r="BA503" s="252"/>
      <c r="BB503" s="252"/>
    </row>
    <row r="504" spans="1:54" ht="15.7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2"/>
      <c r="AB504" s="252"/>
      <c r="AC504" s="252"/>
      <c r="AD504" s="252"/>
      <c r="AE504" s="252"/>
      <c r="AF504" s="252"/>
      <c r="AG504" s="252"/>
      <c r="AH504" s="252"/>
      <c r="AI504" s="252"/>
      <c r="AJ504" s="252"/>
      <c r="AK504" s="252"/>
      <c r="AL504" s="252"/>
      <c r="AM504" s="252"/>
      <c r="AN504" s="252"/>
      <c r="AO504" s="252"/>
      <c r="AP504" s="252"/>
      <c r="AQ504" s="252"/>
      <c r="AR504" s="252"/>
      <c r="AS504" s="252"/>
      <c r="AT504" s="252"/>
      <c r="AU504" s="252"/>
      <c r="AV504" s="252"/>
      <c r="AW504" s="252"/>
      <c r="AX504" s="252"/>
      <c r="AY504" s="252"/>
      <c r="AZ504" s="252"/>
      <c r="BA504" s="252"/>
      <c r="BB504" s="252"/>
    </row>
    <row r="505" spans="1:54" ht="15.7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c r="AA505" s="252"/>
      <c r="AB505" s="252"/>
      <c r="AC505" s="252"/>
      <c r="AD505" s="252"/>
      <c r="AE505" s="252"/>
      <c r="AF505" s="252"/>
      <c r="AG505" s="252"/>
      <c r="AH505" s="252"/>
      <c r="AI505" s="252"/>
      <c r="AJ505" s="252"/>
      <c r="AK505" s="252"/>
      <c r="AL505" s="252"/>
      <c r="AM505" s="252"/>
      <c r="AN505" s="252"/>
      <c r="AO505" s="252"/>
      <c r="AP505" s="252"/>
      <c r="AQ505" s="252"/>
      <c r="AR505" s="252"/>
      <c r="AS505" s="252"/>
      <c r="AT505" s="252"/>
      <c r="AU505" s="252"/>
      <c r="AV505" s="252"/>
      <c r="AW505" s="252"/>
      <c r="AX505" s="252"/>
      <c r="AY505" s="252"/>
      <c r="AZ505" s="252"/>
      <c r="BA505" s="252"/>
      <c r="BB505" s="252"/>
    </row>
    <row r="506" spans="1:54" ht="15.7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c r="AC506" s="252"/>
      <c r="AD506" s="252"/>
      <c r="AE506" s="252"/>
      <c r="AF506" s="252"/>
      <c r="AG506" s="252"/>
      <c r="AH506" s="252"/>
      <c r="AI506" s="252"/>
      <c r="AJ506" s="252"/>
      <c r="AK506" s="252"/>
      <c r="AL506" s="252"/>
      <c r="AM506" s="252"/>
      <c r="AN506" s="252"/>
      <c r="AO506" s="252"/>
      <c r="AP506" s="252"/>
      <c r="AQ506" s="252"/>
      <c r="AR506" s="252"/>
      <c r="AS506" s="252"/>
      <c r="AT506" s="252"/>
      <c r="AU506" s="252"/>
      <c r="AV506" s="252"/>
      <c r="AW506" s="252"/>
      <c r="AX506" s="252"/>
      <c r="AY506" s="252"/>
      <c r="AZ506" s="252"/>
      <c r="BA506" s="252"/>
      <c r="BB506" s="252"/>
    </row>
    <row r="507" spans="1:54" ht="15.7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2"/>
      <c r="AE507" s="252"/>
      <c r="AF507" s="252"/>
      <c r="AG507" s="252"/>
      <c r="AH507" s="252"/>
      <c r="AI507" s="252"/>
      <c r="AJ507" s="252"/>
      <c r="AK507" s="252"/>
      <c r="AL507" s="252"/>
      <c r="AM507" s="252"/>
      <c r="AN507" s="252"/>
      <c r="AO507" s="252"/>
      <c r="AP507" s="252"/>
      <c r="AQ507" s="252"/>
      <c r="AR507" s="252"/>
      <c r="AS507" s="252"/>
      <c r="AT507" s="252"/>
      <c r="AU507" s="252"/>
      <c r="AV507" s="252"/>
      <c r="AW507" s="252"/>
      <c r="AX507" s="252"/>
      <c r="AY507" s="252"/>
      <c r="AZ507" s="252"/>
      <c r="BA507" s="252"/>
      <c r="BB507" s="252"/>
    </row>
    <row r="508" spans="1:54" ht="15.7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c r="AA508" s="252"/>
      <c r="AB508" s="252"/>
      <c r="AC508" s="252"/>
      <c r="AD508" s="252"/>
      <c r="AE508" s="252"/>
      <c r="AF508" s="252"/>
      <c r="AG508" s="252"/>
      <c r="AH508" s="252"/>
      <c r="AI508" s="252"/>
      <c r="AJ508" s="252"/>
      <c r="AK508" s="252"/>
      <c r="AL508" s="252"/>
      <c r="AM508" s="252"/>
      <c r="AN508" s="252"/>
      <c r="AO508" s="252"/>
      <c r="AP508" s="252"/>
      <c r="AQ508" s="252"/>
      <c r="AR508" s="252"/>
      <c r="AS508" s="252"/>
      <c r="AT508" s="252"/>
      <c r="AU508" s="252"/>
      <c r="AV508" s="252"/>
      <c r="AW508" s="252"/>
      <c r="AX508" s="252"/>
      <c r="AY508" s="252"/>
      <c r="AZ508" s="252"/>
      <c r="BA508" s="252"/>
      <c r="BB508" s="252"/>
    </row>
    <row r="509" spans="1:54" ht="15.7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c r="AA509" s="252"/>
      <c r="AB509" s="252"/>
      <c r="AC509" s="252"/>
      <c r="AD509" s="252"/>
      <c r="AE509" s="252"/>
      <c r="AF509" s="252"/>
      <c r="AG509" s="252"/>
      <c r="AH509" s="252"/>
      <c r="AI509" s="252"/>
      <c r="AJ509" s="252"/>
      <c r="AK509" s="252"/>
      <c r="AL509" s="252"/>
      <c r="AM509" s="252"/>
      <c r="AN509" s="252"/>
      <c r="AO509" s="252"/>
      <c r="AP509" s="252"/>
      <c r="AQ509" s="252"/>
      <c r="AR509" s="252"/>
      <c r="AS509" s="252"/>
      <c r="AT509" s="252"/>
      <c r="AU509" s="252"/>
      <c r="AV509" s="252"/>
      <c r="AW509" s="252"/>
      <c r="AX509" s="252"/>
      <c r="AY509" s="252"/>
      <c r="AZ509" s="252"/>
      <c r="BA509" s="252"/>
      <c r="BB509" s="252"/>
    </row>
    <row r="510" spans="1:54" ht="15.7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2"/>
      <c r="AK510" s="252"/>
      <c r="AL510" s="252"/>
      <c r="AM510" s="252"/>
      <c r="AN510" s="252"/>
      <c r="AO510" s="252"/>
      <c r="AP510" s="252"/>
      <c r="AQ510" s="252"/>
      <c r="AR510" s="252"/>
      <c r="AS510" s="252"/>
      <c r="AT510" s="252"/>
      <c r="AU510" s="252"/>
      <c r="AV510" s="252"/>
      <c r="AW510" s="252"/>
      <c r="AX510" s="252"/>
      <c r="AY510" s="252"/>
      <c r="AZ510" s="252"/>
      <c r="BA510" s="252"/>
      <c r="BB510" s="252"/>
    </row>
    <row r="511" spans="1:54" ht="15.7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c r="AA511" s="252"/>
      <c r="AB511" s="252"/>
      <c r="AC511" s="252"/>
      <c r="AD511" s="252"/>
      <c r="AE511" s="252"/>
      <c r="AF511" s="252"/>
      <c r="AG511" s="252"/>
      <c r="AH511" s="252"/>
      <c r="AI511" s="252"/>
      <c r="AJ511" s="252"/>
      <c r="AK511" s="252"/>
      <c r="AL511" s="252"/>
      <c r="AM511" s="252"/>
      <c r="AN511" s="252"/>
      <c r="AO511" s="252"/>
      <c r="AP511" s="252"/>
      <c r="AQ511" s="252"/>
      <c r="AR511" s="252"/>
      <c r="AS511" s="252"/>
      <c r="AT511" s="252"/>
      <c r="AU511" s="252"/>
      <c r="AV511" s="252"/>
      <c r="AW511" s="252"/>
      <c r="AX511" s="252"/>
      <c r="AY511" s="252"/>
      <c r="AZ511" s="252"/>
      <c r="BA511" s="252"/>
      <c r="BB511" s="252"/>
    </row>
    <row r="512" spans="1:54" ht="15.7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c r="AC512" s="252"/>
      <c r="AD512" s="252"/>
      <c r="AE512" s="252"/>
      <c r="AF512" s="252"/>
      <c r="AG512" s="252"/>
      <c r="AH512" s="252"/>
      <c r="AI512" s="252"/>
      <c r="AJ512" s="252"/>
      <c r="AK512" s="252"/>
      <c r="AL512" s="252"/>
      <c r="AM512" s="252"/>
      <c r="AN512" s="252"/>
      <c r="AO512" s="252"/>
      <c r="AP512" s="252"/>
      <c r="AQ512" s="252"/>
      <c r="AR512" s="252"/>
      <c r="AS512" s="252"/>
      <c r="AT512" s="252"/>
      <c r="AU512" s="252"/>
      <c r="AV512" s="252"/>
      <c r="AW512" s="252"/>
      <c r="AX512" s="252"/>
      <c r="AY512" s="252"/>
      <c r="AZ512" s="252"/>
      <c r="BA512" s="252"/>
      <c r="BB512" s="252"/>
    </row>
    <row r="513" spans="1:54" ht="15.7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c r="AA513" s="252"/>
      <c r="AB513" s="252"/>
      <c r="AC513" s="252"/>
      <c r="AD513" s="252"/>
      <c r="AE513" s="252"/>
      <c r="AF513" s="252"/>
      <c r="AG513" s="252"/>
      <c r="AH513" s="252"/>
      <c r="AI513" s="252"/>
      <c r="AJ513" s="252"/>
      <c r="AK513" s="252"/>
      <c r="AL513" s="252"/>
      <c r="AM513" s="252"/>
      <c r="AN513" s="252"/>
      <c r="AO513" s="252"/>
      <c r="AP513" s="252"/>
      <c r="AQ513" s="252"/>
      <c r="AR513" s="252"/>
      <c r="AS513" s="252"/>
      <c r="AT513" s="252"/>
      <c r="AU513" s="252"/>
      <c r="AV513" s="252"/>
      <c r="AW513" s="252"/>
      <c r="AX513" s="252"/>
      <c r="AY513" s="252"/>
      <c r="AZ513" s="252"/>
      <c r="BA513" s="252"/>
      <c r="BB513" s="252"/>
    </row>
    <row r="514" spans="1:54" ht="15.7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c r="AC514" s="252"/>
      <c r="AD514" s="252"/>
      <c r="AE514" s="252"/>
      <c r="AF514" s="252"/>
      <c r="AG514" s="252"/>
      <c r="AH514" s="252"/>
      <c r="AI514" s="252"/>
      <c r="AJ514" s="252"/>
      <c r="AK514" s="252"/>
      <c r="AL514" s="252"/>
      <c r="AM514" s="252"/>
      <c r="AN514" s="252"/>
      <c r="AO514" s="252"/>
      <c r="AP514" s="252"/>
      <c r="AQ514" s="252"/>
      <c r="AR514" s="252"/>
      <c r="AS514" s="252"/>
      <c r="AT514" s="252"/>
      <c r="AU514" s="252"/>
      <c r="AV514" s="252"/>
      <c r="AW514" s="252"/>
      <c r="AX514" s="252"/>
      <c r="AY514" s="252"/>
      <c r="AZ514" s="252"/>
      <c r="BA514" s="252"/>
      <c r="BB514" s="252"/>
    </row>
    <row r="515" spans="1:54" ht="15.7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2"/>
      <c r="AB515" s="252"/>
      <c r="AC515" s="252"/>
      <c r="AD515" s="252"/>
      <c r="AE515" s="252"/>
      <c r="AF515" s="252"/>
      <c r="AG515" s="252"/>
      <c r="AH515" s="252"/>
      <c r="AI515" s="252"/>
      <c r="AJ515" s="252"/>
      <c r="AK515" s="252"/>
      <c r="AL515" s="252"/>
      <c r="AM515" s="252"/>
      <c r="AN515" s="252"/>
      <c r="AO515" s="252"/>
      <c r="AP515" s="252"/>
      <c r="AQ515" s="252"/>
      <c r="AR515" s="252"/>
      <c r="AS515" s="252"/>
      <c r="AT515" s="252"/>
      <c r="AU515" s="252"/>
      <c r="AV515" s="252"/>
      <c r="AW515" s="252"/>
      <c r="AX515" s="252"/>
      <c r="AY515" s="252"/>
      <c r="AZ515" s="252"/>
      <c r="BA515" s="252"/>
      <c r="BB515" s="252"/>
    </row>
    <row r="516" spans="1:54" ht="15.7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2"/>
      <c r="AK516" s="252"/>
      <c r="AL516" s="252"/>
      <c r="AM516" s="252"/>
      <c r="AN516" s="252"/>
      <c r="AO516" s="252"/>
      <c r="AP516" s="252"/>
      <c r="AQ516" s="252"/>
      <c r="AR516" s="252"/>
      <c r="AS516" s="252"/>
      <c r="AT516" s="252"/>
      <c r="AU516" s="252"/>
      <c r="AV516" s="252"/>
      <c r="AW516" s="252"/>
      <c r="AX516" s="252"/>
      <c r="AY516" s="252"/>
      <c r="AZ516" s="252"/>
      <c r="BA516" s="252"/>
      <c r="BB516" s="252"/>
    </row>
    <row r="517" spans="1:54" ht="15.7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c r="AC517" s="252"/>
      <c r="AD517" s="252"/>
      <c r="AE517" s="252"/>
      <c r="AF517" s="252"/>
      <c r="AG517" s="252"/>
      <c r="AH517" s="252"/>
      <c r="AI517" s="252"/>
      <c r="AJ517" s="252"/>
      <c r="AK517" s="252"/>
      <c r="AL517" s="252"/>
      <c r="AM517" s="252"/>
      <c r="AN517" s="252"/>
      <c r="AO517" s="252"/>
      <c r="AP517" s="252"/>
      <c r="AQ517" s="252"/>
      <c r="AR517" s="252"/>
      <c r="AS517" s="252"/>
      <c r="AT517" s="252"/>
      <c r="AU517" s="252"/>
      <c r="AV517" s="252"/>
      <c r="AW517" s="252"/>
      <c r="AX517" s="252"/>
      <c r="AY517" s="252"/>
      <c r="AZ517" s="252"/>
      <c r="BA517" s="252"/>
      <c r="BB517" s="252"/>
    </row>
    <row r="518" spans="1:54" ht="15.7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c r="AA518" s="252"/>
      <c r="AB518" s="252"/>
      <c r="AC518" s="252"/>
      <c r="AD518" s="252"/>
      <c r="AE518" s="252"/>
      <c r="AF518" s="252"/>
      <c r="AG518" s="252"/>
      <c r="AH518" s="252"/>
      <c r="AI518" s="252"/>
      <c r="AJ518" s="252"/>
      <c r="AK518" s="252"/>
      <c r="AL518" s="252"/>
      <c r="AM518" s="252"/>
      <c r="AN518" s="252"/>
      <c r="AO518" s="252"/>
      <c r="AP518" s="252"/>
      <c r="AQ518" s="252"/>
      <c r="AR518" s="252"/>
      <c r="AS518" s="252"/>
      <c r="AT518" s="252"/>
      <c r="AU518" s="252"/>
      <c r="AV518" s="252"/>
      <c r="AW518" s="252"/>
      <c r="AX518" s="252"/>
      <c r="AY518" s="252"/>
      <c r="AZ518" s="252"/>
      <c r="BA518" s="252"/>
      <c r="BB518" s="252"/>
    </row>
    <row r="519" spans="1:54" ht="15.7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c r="AC519" s="252"/>
      <c r="AD519" s="252"/>
      <c r="AE519" s="252"/>
      <c r="AF519" s="252"/>
      <c r="AG519" s="252"/>
      <c r="AH519" s="252"/>
      <c r="AI519" s="252"/>
      <c r="AJ519" s="252"/>
      <c r="AK519" s="252"/>
      <c r="AL519" s="252"/>
      <c r="AM519" s="252"/>
      <c r="AN519" s="252"/>
      <c r="AO519" s="252"/>
      <c r="AP519" s="252"/>
      <c r="AQ519" s="252"/>
      <c r="AR519" s="252"/>
      <c r="AS519" s="252"/>
      <c r="AT519" s="252"/>
      <c r="AU519" s="252"/>
      <c r="AV519" s="252"/>
      <c r="AW519" s="252"/>
      <c r="AX519" s="252"/>
      <c r="AY519" s="252"/>
      <c r="AZ519" s="252"/>
      <c r="BA519" s="252"/>
      <c r="BB519" s="252"/>
    </row>
    <row r="520" spans="1:54" ht="15.7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52"/>
      <c r="AK520" s="252"/>
      <c r="AL520" s="252"/>
      <c r="AM520" s="252"/>
      <c r="AN520" s="252"/>
      <c r="AO520" s="252"/>
      <c r="AP520" s="252"/>
      <c r="AQ520" s="252"/>
      <c r="AR520" s="252"/>
      <c r="AS520" s="252"/>
      <c r="AT520" s="252"/>
      <c r="AU520" s="252"/>
      <c r="AV520" s="252"/>
      <c r="AW520" s="252"/>
      <c r="AX520" s="252"/>
      <c r="AY520" s="252"/>
      <c r="AZ520" s="252"/>
      <c r="BA520" s="252"/>
      <c r="BB520" s="252"/>
    </row>
    <row r="521" spans="1:54" ht="15.7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c r="AA521" s="252"/>
      <c r="AB521" s="252"/>
      <c r="AC521" s="252"/>
      <c r="AD521" s="252"/>
      <c r="AE521" s="252"/>
      <c r="AF521" s="252"/>
      <c r="AG521" s="252"/>
      <c r="AH521" s="252"/>
      <c r="AI521" s="252"/>
      <c r="AJ521" s="252"/>
      <c r="AK521" s="252"/>
      <c r="AL521" s="252"/>
      <c r="AM521" s="252"/>
      <c r="AN521" s="252"/>
      <c r="AO521" s="252"/>
      <c r="AP521" s="252"/>
      <c r="AQ521" s="252"/>
      <c r="AR521" s="252"/>
      <c r="AS521" s="252"/>
      <c r="AT521" s="252"/>
      <c r="AU521" s="252"/>
      <c r="AV521" s="252"/>
      <c r="AW521" s="252"/>
      <c r="AX521" s="252"/>
      <c r="AY521" s="252"/>
      <c r="AZ521" s="252"/>
      <c r="BA521" s="252"/>
      <c r="BB521" s="252"/>
    </row>
    <row r="522" spans="1:54" ht="15.7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c r="AA522" s="252"/>
      <c r="AB522" s="252"/>
      <c r="AC522" s="252"/>
      <c r="AD522" s="252"/>
      <c r="AE522" s="252"/>
      <c r="AF522" s="252"/>
      <c r="AG522" s="252"/>
      <c r="AH522" s="252"/>
      <c r="AI522" s="252"/>
      <c r="AJ522" s="252"/>
      <c r="AK522" s="252"/>
      <c r="AL522" s="252"/>
      <c r="AM522" s="252"/>
      <c r="AN522" s="252"/>
      <c r="AO522" s="252"/>
      <c r="AP522" s="252"/>
      <c r="AQ522" s="252"/>
      <c r="AR522" s="252"/>
      <c r="AS522" s="252"/>
      <c r="AT522" s="252"/>
      <c r="AU522" s="252"/>
      <c r="AV522" s="252"/>
      <c r="AW522" s="252"/>
      <c r="AX522" s="252"/>
      <c r="AY522" s="252"/>
      <c r="AZ522" s="252"/>
      <c r="BA522" s="252"/>
      <c r="BB522" s="252"/>
    </row>
    <row r="523" spans="1:54" ht="15.7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c r="AC523" s="252"/>
      <c r="AD523" s="252"/>
      <c r="AE523" s="252"/>
      <c r="AF523" s="252"/>
      <c r="AG523" s="252"/>
      <c r="AH523" s="252"/>
      <c r="AI523" s="252"/>
      <c r="AJ523" s="252"/>
      <c r="AK523" s="252"/>
      <c r="AL523" s="252"/>
      <c r="AM523" s="252"/>
      <c r="AN523" s="252"/>
      <c r="AO523" s="252"/>
      <c r="AP523" s="252"/>
      <c r="AQ523" s="252"/>
      <c r="AR523" s="252"/>
      <c r="AS523" s="252"/>
      <c r="AT523" s="252"/>
      <c r="AU523" s="252"/>
      <c r="AV523" s="252"/>
      <c r="AW523" s="252"/>
      <c r="AX523" s="252"/>
      <c r="AY523" s="252"/>
      <c r="AZ523" s="252"/>
      <c r="BA523" s="252"/>
      <c r="BB523" s="252"/>
    </row>
    <row r="524" spans="1:54" ht="15.7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c r="AC524" s="252"/>
      <c r="AD524" s="252"/>
      <c r="AE524" s="252"/>
      <c r="AF524" s="252"/>
      <c r="AG524" s="252"/>
      <c r="AH524" s="252"/>
      <c r="AI524" s="252"/>
      <c r="AJ524" s="252"/>
      <c r="AK524" s="252"/>
      <c r="AL524" s="252"/>
      <c r="AM524" s="252"/>
      <c r="AN524" s="252"/>
      <c r="AO524" s="252"/>
      <c r="AP524" s="252"/>
      <c r="AQ524" s="252"/>
      <c r="AR524" s="252"/>
      <c r="AS524" s="252"/>
      <c r="AT524" s="252"/>
      <c r="AU524" s="252"/>
      <c r="AV524" s="252"/>
      <c r="AW524" s="252"/>
      <c r="AX524" s="252"/>
      <c r="AY524" s="252"/>
      <c r="AZ524" s="252"/>
      <c r="BA524" s="252"/>
      <c r="BB524" s="252"/>
    </row>
    <row r="525" spans="1:54" ht="15.7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252"/>
      <c r="AO525" s="252"/>
      <c r="AP525" s="252"/>
      <c r="AQ525" s="252"/>
      <c r="AR525" s="252"/>
      <c r="AS525" s="252"/>
      <c r="AT525" s="252"/>
      <c r="AU525" s="252"/>
      <c r="AV525" s="252"/>
      <c r="AW525" s="252"/>
      <c r="AX525" s="252"/>
      <c r="AY525" s="252"/>
      <c r="AZ525" s="252"/>
      <c r="BA525" s="252"/>
      <c r="BB525" s="252"/>
    </row>
    <row r="526" spans="1:54" ht="15.7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c r="AC526" s="252"/>
      <c r="AD526" s="252"/>
      <c r="AE526" s="252"/>
      <c r="AF526" s="252"/>
      <c r="AG526" s="252"/>
      <c r="AH526" s="252"/>
      <c r="AI526" s="252"/>
      <c r="AJ526" s="252"/>
      <c r="AK526" s="252"/>
      <c r="AL526" s="252"/>
      <c r="AM526" s="252"/>
      <c r="AN526" s="252"/>
      <c r="AO526" s="252"/>
      <c r="AP526" s="252"/>
      <c r="AQ526" s="252"/>
      <c r="AR526" s="252"/>
      <c r="AS526" s="252"/>
      <c r="AT526" s="252"/>
      <c r="AU526" s="252"/>
      <c r="AV526" s="252"/>
      <c r="AW526" s="252"/>
      <c r="AX526" s="252"/>
      <c r="AY526" s="252"/>
      <c r="AZ526" s="252"/>
      <c r="BA526" s="252"/>
      <c r="BB526" s="252"/>
    </row>
    <row r="527" spans="1:54" ht="15.7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c r="AA527" s="252"/>
      <c r="AB527" s="252"/>
      <c r="AC527" s="252"/>
      <c r="AD527" s="252"/>
      <c r="AE527" s="252"/>
      <c r="AF527" s="252"/>
      <c r="AG527" s="252"/>
      <c r="AH527" s="252"/>
      <c r="AI527" s="252"/>
      <c r="AJ527" s="252"/>
      <c r="AK527" s="252"/>
      <c r="AL527" s="252"/>
      <c r="AM527" s="252"/>
      <c r="AN527" s="252"/>
      <c r="AO527" s="252"/>
      <c r="AP527" s="252"/>
      <c r="AQ527" s="252"/>
      <c r="AR527" s="252"/>
      <c r="AS527" s="252"/>
      <c r="AT527" s="252"/>
      <c r="AU527" s="252"/>
      <c r="AV527" s="252"/>
      <c r="AW527" s="252"/>
      <c r="AX527" s="252"/>
      <c r="AY527" s="252"/>
      <c r="AZ527" s="252"/>
      <c r="BA527" s="252"/>
      <c r="BB527" s="252"/>
    </row>
    <row r="528" spans="1:54" ht="15.7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c r="AC528" s="252"/>
      <c r="AD528" s="252"/>
      <c r="AE528" s="252"/>
      <c r="AF528" s="252"/>
      <c r="AG528" s="252"/>
      <c r="AH528" s="252"/>
      <c r="AI528" s="252"/>
      <c r="AJ528" s="252"/>
      <c r="AK528" s="252"/>
      <c r="AL528" s="252"/>
      <c r="AM528" s="252"/>
      <c r="AN528" s="252"/>
      <c r="AO528" s="252"/>
      <c r="AP528" s="252"/>
      <c r="AQ528" s="252"/>
      <c r="AR528" s="252"/>
      <c r="AS528" s="252"/>
      <c r="AT528" s="252"/>
      <c r="AU528" s="252"/>
      <c r="AV528" s="252"/>
      <c r="AW528" s="252"/>
      <c r="AX528" s="252"/>
      <c r="AY528" s="252"/>
      <c r="AZ528" s="252"/>
      <c r="BA528" s="252"/>
      <c r="BB528" s="252"/>
    </row>
    <row r="529" spans="1:54" ht="15.7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c r="AC529" s="252"/>
      <c r="AD529" s="252"/>
      <c r="AE529" s="252"/>
      <c r="AF529" s="252"/>
      <c r="AG529" s="252"/>
      <c r="AH529" s="252"/>
      <c r="AI529" s="252"/>
      <c r="AJ529" s="252"/>
      <c r="AK529" s="252"/>
      <c r="AL529" s="252"/>
      <c r="AM529" s="252"/>
      <c r="AN529" s="252"/>
      <c r="AO529" s="252"/>
      <c r="AP529" s="252"/>
      <c r="AQ529" s="252"/>
      <c r="AR529" s="252"/>
      <c r="AS529" s="252"/>
      <c r="AT529" s="252"/>
      <c r="AU529" s="252"/>
      <c r="AV529" s="252"/>
      <c r="AW529" s="252"/>
      <c r="AX529" s="252"/>
      <c r="AY529" s="252"/>
      <c r="AZ529" s="252"/>
      <c r="BA529" s="252"/>
      <c r="BB529" s="252"/>
    </row>
    <row r="530" spans="1:54" ht="15.7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c r="AA530" s="252"/>
      <c r="AB530" s="252"/>
      <c r="AC530" s="252"/>
      <c r="AD530" s="252"/>
      <c r="AE530" s="252"/>
      <c r="AF530" s="252"/>
      <c r="AG530" s="252"/>
      <c r="AH530" s="252"/>
      <c r="AI530" s="252"/>
      <c r="AJ530" s="252"/>
      <c r="AK530" s="252"/>
      <c r="AL530" s="252"/>
      <c r="AM530" s="252"/>
      <c r="AN530" s="252"/>
      <c r="AO530" s="252"/>
      <c r="AP530" s="252"/>
      <c r="AQ530" s="252"/>
      <c r="AR530" s="252"/>
      <c r="AS530" s="252"/>
      <c r="AT530" s="252"/>
      <c r="AU530" s="252"/>
      <c r="AV530" s="252"/>
      <c r="AW530" s="252"/>
      <c r="AX530" s="252"/>
      <c r="AY530" s="252"/>
      <c r="AZ530" s="252"/>
      <c r="BA530" s="252"/>
      <c r="BB530" s="252"/>
    </row>
    <row r="531" spans="1:54" ht="15.7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252"/>
      <c r="AL531" s="252"/>
      <c r="AM531" s="252"/>
      <c r="AN531" s="252"/>
      <c r="AO531" s="252"/>
      <c r="AP531" s="252"/>
      <c r="AQ531" s="252"/>
      <c r="AR531" s="252"/>
      <c r="AS531" s="252"/>
      <c r="AT531" s="252"/>
      <c r="AU531" s="252"/>
      <c r="AV531" s="252"/>
      <c r="AW531" s="252"/>
      <c r="AX531" s="252"/>
      <c r="AY531" s="252"/>
      <c r="AZ531" s="252"/>
      <c r="BA531" s="252"/>
      <c r="BB531" s="252"/>
    </row>
    <row r="532" spans="1:54" ht="15.7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c r="AA532" s="252"/>
      <c r="AB532" s="252"/>
      <c r="AC532" s="252"/>
      <c r="AD532" s="252"/>
      <c r="AE532" s="252"/>
      <c r="AF532" s="252"/>
      <c r="AG532" s="252"/>
      <c r="AH532" s="252"/>
      <c r="AI532" s="252"/>
      <c r="AJ532" s="252"/>
      <c r="AK532" s="252"/>
      <c r="AL532" s="252"/>
      <c r="AM532" s="252"/>
      <c r="AN532" s="252"/>
      <c r="AO532" s="252"/>
      <c r="AP532" s="252"/>
      <c r="AQ532" s="252"/>
      <c r="AR532" s="252"/>
      <c r="AS532" s="252"/>
      <c r="AT532" s="252"/>
      <c r="AU532" s="252"/>
      <c r="AV532" s="252"/>
      <c r="AW532" s="252"/>
      <c r="AX532" s="252"/>
      <c r="AY532" s="252"/>
      <c r="AZ532" s="252"/>
      <c r="BA532" s="252"/>
      <c r="BB532" s="252"/>
    </row>
    <row r="533" spans="1:54" ht="15.7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c r="AA533" s="252"/>
      <c r="AB533" s="252"/>
      <c r="AC533" s="252"/>
      <c r="AD533" s="252"/>
      <c r="AE533" s="252"/>
      <c r="AF533" s="252"/>
      <c r="AG533" s="252"/>
      <c r="AH533" s="252"/>
      <c r="AI533" s="252"/>
      <c r="AJ533" s="252"/>
      <c r="AK533" s="252"/>
      <c r="AL533" s="252"/>
      <c r="AM533" s="252"/>
      <c r="AN533" s="252"/>
      <c r="AO533" s="252"/>
      <c r="AP533" s="252"/>
      <c r="AQ533" s="252"/>
      <c r="AR533" s="252"/>
      <c r="AS533" s="252"/>
      <c r="AT533" s="252"/>
      <c r="AU533" s="252"/>
      <c r="AV533" s="252"/>
      <c r="AW533" s="252"/>
      <c r="AX533" s="252"/>
      <c r="AY533" s="252"/>
      <c r="AZ533" s="252"/>
      <c r="BA533" s="252"/>
      <c r="BB533" s="252"/>
    </row>
    <row r="534" spans="1:54" ht="15.7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c r="AC534" s="252"/>
      <c r="AD534" s="252"/>
      <c r="AE534" s="252"/>
      <c r="AF534" s="252"/>
      <c r="AG534" s="252"/>
      <c r="AH534" s="252"/>
      <c r="AI534" s="252"/>
      <c r="AJ534" s="252"/>
      <c r="AK534" s="252"/>
      <c r="AL534" s="252"/>
      <c r="AM534" s="252"/>
      <c r="AN534" s="252"/>
      <c r="AO534" s="252"/>
      <c r="AP534" s="252"/>
      <c r="AQ534" s="252"/>
      <c r="AR534" s="252"/>
      <c r="AS534" s="252"/>
      <c r="AT534" s="252"/>
      <c r="AU534" s="252"/>
      <c r="AV534" s="252"/>
      <c r="AW534" s="252"/>
      <c r="AX534" s="252"/>
      <c r="AY534" s="252"/>
      <c r="AZ534" s="252"/>
      <c r="BA534" s="252"/>
      <c r="BB534" s="252"/>
    </row>
    <row r="535" spans="1:54" ht="15.7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c r="AA535" s="252"/>
      <c r="AB535" s="252"/>
      <c r="AC535" s="252"/>
      <c r="AD535" s="252"/>
      <c r="AE535" s="252"/>
      <c r="AF535" s="252"/>
      <c r="AG535" s="252"/>
      <c r="AH535" s="252"/>
      <c r="AI535" s="252"/>
      <c r="AJ535" s="252"/>
      <c r="AK535" s="252"/>
      <c r="AL535" s="252"/>
      <c r="AM535" s="252"/>
      <c r="AN535" s="252"/>
      <c r="AO535" s="252"/>
      <c r="AP535" s="252"/>
      <c r="AQ535" s="252"/>
      <c r="AR535" s="252"/>
      <c r="AS535" s="252"/>
      <c r="AT535" s="252"/>
      <c r="AU535" s="252"/>
      <c r="AV535" s="252"/>
      <c r="AW535" s="252"/>
      <c r="AX535" s="252"/>
      <c r="AY535" s="252"/>
      <c r="AZ535" s="252"/>
      <c r="BA535" s="252"/>
      <c r="BB535" s="252"/>
    </row>
    <row r="536" spans="1:54" ht="15.7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c r="AA536" s="252"/>
      <c r="AB536" s="252"/>
      <c r="AC536" s="252"/>
      <c r="AD536" s="252"/>
      <c r="AE536" s="252"/>
      <c r="AF536" s="252"/>
      <c r="AG536" s="252"/>
      <c r="AH536" s="252"/>
      <c r="AI536" s="252"/>
      <c r="AJ536" s="252"/>
      <c r="AK536" s="252"/>
      <c r="AL536" s="252"/>
      <c r="AM536" s="252"/>
      <c r="AN536" s="252"/>
      <c r="AO536" s="252"/>
      <c r="AP536" s="252"/>
      <c r="AQ536" s="252"/>
      <c r="AR536" s="252"/>
      <c r="AS536" s="252"/>
      <c r="AT536" s="252"/>
      <c r="AU536" s="252"/>
      <c r="AV536" s="252"/>
      <c r="AW536" s="252"/>
      <c r="AX536" s="252"/>
      <c r="AY536" s="252"/>
      <c r="AZ536" s="252"/>
      <c r="BA536" s="252"/>
      <c r="BB536" s="252"/>
    </row>
    <row r="537" spans="1:54" ht="15.7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2"/>
      <c r="AK537" s="252"/>
      <c r="AL537" s="252"/>
      <c r="AM537" s="252"/>
      <c r="AN537" s="252"/>
      <c r="AO537" s="252"/>
      <c r="AP537" s="252"/>
      <c r="AQ537" s="252"/>
      <c r="AR537" s="252"/>
      <c r="AS537" s="252"/>
      <c r="AT537" s="252"/>
      <c r="AU537" s="252"/>
      <c r="AV537" s="252"/>
      <c r="AW537" s="252"/>
      <c r="AX537" s="252"/>
      <c r="AY537" s="252"/>
      <c r="AZ537" s="252"/>
      <c r="BA537" s="252"/>
      <c r="BB537" s="252"/>
    </row>
    <row r="538" spans="1:54" ht="15.7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2"/>
      <c r="AY538" s="252"/>
      <c r="AZ538" s="252"/>
      <c r="BA538" s="252"/>
      <c r="BB538" s="252"/>
    </row>
    <row r="539" spans="1:54" ht="15.7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c r="AC539" s="252"/>
      <c r="AD539" s="252"/>
      <c r="AE539" s="252"/>
      <c r="AF539" s="252"/>
      <c r="AG539" s="252"/>
      <c r="AH539" s="252"/>
      <c r="AI539" s="252"/>
      <c r="AJ539" s="252"/>
      <c r="AK539" s="252"/>
      <c r="AL539" s="252"/>
      <c r="AM539" s="252"/>
      <c r="AN539" s="252"/>
      <c r="AO539" s="252"/>
      <c r="AP539" s="252"/>
      <c r="AQ539" s="252"/>
      <c r="AR539" s="252"/>
      <c r="AS539" s="252"/>
      <c r="AT539" s="252"/>
      <c r="AU539" s="252"/>
      <c r="AV539" s="252"/>
      <c r="AW539" s="252"/>
      <c r="AX539" s="252"/>
      <c r="AY539" s="252"/>
      <c r="AZ539" s="252"/>
      <c r="BA539" s="252"/>
      <c r="BB539" s="252"/>
    </row>
    <row r="540" spans="1:54" ht="15.7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c r="AL540" s="252"/>
      <c r="AM540" s="252"/>
      <c r="AN540" s="252"/>
      <c r="AO540" s="252"/>
      <c r="AP540" s="252"/>
      <c r="AQ540" s="252"/>
      <c r="AR540" s="252"/>
      <c r="AS540" s="252"/>
      <c r="AT540" s="252"/>
      <c r="AU540" s="252"/>
      <c r="AV540" s="252"/>
      <c r="AW540" s="252"/>
      <c r="AX540" s="252"/>
      <c r="AY540" s="252"/>
      <c r="AZ540" s="252"/>
      <c r="BA540" s="252"/>
      <c r="BB540" s="252"/>
    </row>
    <row r="541" spans="1:54" ht="15.7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252"/>
      <c r="AF541" s="252"/>
      <c r="AG541" s="252"/>
      <c r="AH541" s="252"/>
      <c r="AI541" s="252"/>
      <c r="AJ541" s="252"/>
      <c r="AK541" s="252"/>
      <c r="AL541" s="252"/>
      <c r="AM541" s="252"/>
      <c r="AN541" s="252"/>
      <c r="AO541" s="252"/>
      <c r="AP541" s="252"/>
      <c r="AQ541" s="252"/>
      <c r="AR541" s="252"/>
      <c r="AS541" s="252"/>
      <c r="AT541" s="252"/>
      <c r="AU541" s="252"/>
      <c r="AV541" s="252"/>
      <c r="AW541" s="252"/>
      <c r="AX541" s="252"/>
      <c r="AY541" s="252"/>
      <c r="AZ541" s="252"/>
      <c r="BA541" s="252"/>
      <c r="BB541" s="252"/>
    </row>
    <row r="542" spans="1:54" ht="15.7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c r="AC542" s="252"/>
      <c r="AD542" s="252"/>
      <c r="AE542" s="252"/>
      <c r="AF542" s="252"/>
      <c r="AG542" s="252"/>
      <c r="AH542" s="252"/>
      <c r="AI542" s="252"/>
      <c r="AJ542" s="252"/>
      <c r="AK542" s="252"/>
      <c r="AL542" s="252"/>
      <c r="AM542" s="252"/>
      <c r="AN542" s="252"/>
      <c r="AO542" s="252"/>
      <c r="AP542" s="252"/>
      <c r="AQ542" s="252"/>
      <c r="AR542" s="252"/>
      <c r="AS542" s="252"/>
      <c r="AT542" s="252"/>
      <c r="AU542" s="252"/>
      <c r="AV542" s="252"/>
      <c r="AW542" s="252"/>
      <c r="AX542" s="252"/>
      <c r="AY542" s="252"/>
      <c r="AZ542" s="252"/>
      <c r="BA542" s="252"/>
      <c r="BB542" s="252"/>
    </row>
    <row r="543" spans="1:54" ht="15.7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row>
    <row r="544" spans="1:54" ht="15.7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c r="AC544" s="252"/>
      <c r="AD544" s="252"/>
      <c r="AE544" s="252"/>
      <c r="AF544" s="252"/>
      <c r="AG544" s="252"/>
      <c r="AH544" s="252"/>
      <c r="AI544" s="252"/>
      <c r="AJ544" s="252"/>
      <c r="AK544" s="252"/>
      <c r="AL544" s="252"/>
      <c r="AM544" s="252"/>
      <c r="AN544" s="252"/>
      <c r="AO544" s="252"/>
      <c r="AP544" s="252"/>
      <c r="AQ544" s="252"/>
      <c r="AR544" s="252"/>
      <c r="AS544" s="252"/>
      <c r="AT544" s="252"/>
      <c r="AU544" s="252"/>
      <c r="AV544" s="252"/>
      <c r="AW544" s="252"/>
      <c r="AX544" s="252"/>
      <c r="AY544" s="252"/>
      <c r="AZ544" s="252"/>
      <c r="BA544" s="252"/>
      <c r="BB544" s="252"/>
    </row>
    <row r="545" spans="1:54" ht="15.7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c r="AA545" s="252"/>
      <c r="AB545" s="252"/>
      <c r="AC545" s="252"/>
      <c r="AD545" s="252"/>
      <c r="AE545" s="252"/>
      <c r="AF545" s="252"/>
      <c r="AG545" s="252"/>
      <c r="AH545" s="252"/>
      <c r="AI545" s="252"/>
      <c r="AJ545" s="252"/>
      <c r="AK545" s="252"/>
      <c r="AL545" s="252"/>
      <c r="AM545" s="252"/>
      <c r="AN545" s="252"/>
      <c r="AO545" s="252"/>
      <c r="AP545" s="252"/>
      <c r="AQ545" s="252"/>
      <c r="AR545" s="252"/>
      <c r="AS545" s="252"/>
      <c r="AT545" s="252"/>
      <c r="AU545" s="252"/>
      <c r="AV545" s="252"/>
      <c r="AW545" s="252"/>
      <c r="AX545" s="252"/>
      <c r="AY545" s="252"/>
      <c r="AZ545" s="252"/>
      <c r="BA545" s="252"/>
      <c r="BB545" s="252"/>
    </row>
    <row r="546" spans="1:54" ht="15.7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c r="AA546" s="252"/>
      <c r="AB546" s="252"/>
      <c r="AC546" s="252"/>
      <c r="AD546" s="252"/>
      <c r="AE546" s="252"/>
      <c r="AF546" s="252"/>
      <c r="AG546" s="252"/>
      <c r="AH546" s="252"/>
      <c r="AI546" s="252"/>
      <c r="AJ546" s="252"/>
      <c r="AK546" s="252"/>
      <c r="AL546" s="252"/>
      <c r="AM546" s="252"/>
      <c r="AN546" s="252"/>
      <c r="AO546" s="252"/>
      <c r="AP546" s="252"/>
      <c r="AQ546" s="252"/>
      <c r="AR546" s="252"/>
      <c r="AS546" s="252"/>
      <c r="AT546" s="252"/>
      <c r="AU546" s="252"/>
      <c r="AV546" s="252"/>
      <c r="AW546" s="252"/>
      <c r="AX546" s="252"/>
      <c r="AY546" s="252"/>
      <c r="AZ546" s="252"/>
      <c r="BA546" s="252"/>
      <c r="BB546" s="252"/>
    </row>
    <row r="547" spans="1:54" ht="15.7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c r="AC547" s="252"/>
      <c r="AD547" s="252"/>
      <c r="AE547" s="252"/>
      <c r="AF547" s="252"/>
      <c r="AG547" s="252"/>
      <c r="AH547" s="252"/>
      <c r="AI547" s="252"/>
      <c r="AJ547" s="252"/>
      <c r="AK547" s="252"/>
      <c r="AL547" s="252"/>
      <c r="AM547" s="252"/>
      <c r="AN547" s="252"/>
      <c r="AO547" s="252"/>
      <c r="AP547" s="252"/>
      <c r="AQ547" s="252"/>
      <c r="AR547" s="252"/>
      <c r="AS547" s="252"/>
      <c r="AT547" s="252"/>
      <c r="AU547" s="252"/>
      <c r="AV547" s="252"/>
      <c r="AW547" s="252"/>
      <c r="AX547" s="252"/>
      <c r="AY547" s="252"/>
      <c r="AZ547" s="252"/>
      <c r="BA547" s="252"/>
      <c r="BB547" s="252"/>
    </row>
    <row r="548" spans="1:54" ht="15.7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c r="AC548" s="252"/>
      <c r="AD548" s="252"/>
      <c r="AE548" s="252"/>
      <c r="AF548" s="252"/>
      <c r="AG548" s="252"/>
      <c r="AH548" s="252"/>
      <c r="AI548" s="252"/>
      <c r="AJ548" s="252"/>
      <c r="AK548" s="252"/>
      <c r="AL548" s="252"/>
      <c r="AM548" s="252"/>
      <c r="AN548" s="252"/>
      <c r="AO548" s="252"/>
      <c r="AP548" s="252"/>
      <c r="AQ548" s="252"/>
      <c r="AR548" s="252"/>
      <c r="AS548" s="252"/>
      <c r="AT548" s="252"/>
      <c r="AU548" s="252"/>
      <c r="AV548" s="252"/>
      <c r="AW548" s="252"/>
      <c r="AX548" s="252"/>
      <c r="AY548" s="252"/>
      <c r="AZ548" s="252"/>
      <c r="BA548" s="252"/>
      <c r="BB548" s="252"/>
    </row>
    <row r="549" spans="1:54" ht="15.7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c r="AA549" s="252"/>
      <c r="AB549" s="252"/>
      <c r="AC549" s="252"/>
      <c r="AD549" s="252"/>
      <c r="AE549" s="252"/>
      <c r="AF549" s="252"/>
      <c r="AG549" s="252"/>
      <c r="AH549" s="252"/>
      <c r="AI549" s="252"/>
      <c r="AJ549" s="252"/>
      <c r="AK549" s="252"/>
      <c r="AL549" s="252"/>
      <c r="AM549" s="252"/>
      <c r="AN549" s="252"/>
      <c r="AO549" s="252"/>
      <c r="AP549" s="252"/>
      <c r="AQ549" s="252"/>
      <c r="AR549" s="252"/>
      <c r="AS549" s="252"/>
      <c r="AT549" s="252"/>
      <c r="AU549" s="252"/>
      <c r="AV549" s="252"/>
      <c r="AW549" s="252"/>
      <c r="AX549" s="252"/>
      <c r="AY549" s="252"/>
      <c r="AZ549" s="252"/>
      <c r="BA549" s="252"/>
      <c r="BB549" s="252"/>
    </row>
    <row r="550" spans="1:54" ht="15.7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c r="AA550" s="252"/>
      <c r="AB550" s="252"/>
      <c r="AC550" s="252"/>
      <c r="AD550" s="252"/>
      <c r="AE550" s="252"/>
      <c r="AF550" s="252"/>
      <c r="AG550" s="252"/>
      <c r="AH550" s="252"/>
      <c r="AI550" s="252"/>
      <c r="AJ550" s="252"/>
      <c r="AK550" s="252"/>
      <c r="AL550" s="252"/>
      <c r="AM550" s="252"/>
      <c r="AN550" s="252"/>
      <c r="AO550" s="252"/>
      <c r="AP550" s="252"/>
      <c r="AQ550" s="252"/>
      <c r="AR550" s="252"/>
      <c r="AS550" s="252"/>
      <c r="AT550" s="252"/>
      <c r="AU550" s="252"/>
      <c r="AV550" s="252"/>
      <c r="AW550" s="252"/>
      <c r="AX550" s="252"/>
      <c r="AY550" s="252"/>
      <c r="AZ550" s="252"/>
      <c r="BA550" s="252"/>
      <c r="BB550" s="252"/>
    </row>
    <row r="551" spans="1:54" ht="15.7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252"/>
      <c r="AF551" s="252"/>
      <c r="AG551" s="252"/>
      <c r="AH551" s="252"/>
      <c r="AI551" s="252"/>
      <c r="AJ551" s="252"/>
      <c r="AK551" s="252"/>
      <c r="AL551" s="252"/>
      <c r="AM551" s="252"/>
      <c r="AN551" s="252"/>
      <c r="AO551" s="252"/>
      <c r="AP551" s="252"/>
      <c r="AQ551" s="252"/>
      <c r="AR551" s="252"/>
      <c r="AS551" s="252"/>
      <c r="AT551" s="252"/>
      <c r="AU551" s="252"/>
      <c r="AV551" s="252"/>
      <c r="AW551" s="252"/>
      <c r="AX551" s="252"/>
      <c r="AY551" s="252"/>
      <c r="AZ551" s="252"/>
      <c r="BA551" s="252"/>
      <c r="BB551" s="252"/>
    </row>
    <row r="552" spans="1:54" ht="15.7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c r="AC552" s="252"/>
      <c r="AD552" s="252"/>
      <c r="AE552" s="252"/>
      <c r="AF552" s="252"/>
      <c r="AG552" s="252"/>
      <c r="AH552" s="252"/>
      <c r="AI552" s="252"/>
      <c r="AJ552" s="252"/>
      <c r="AK552" s="252"/>
      <c r="AL552" s="252"/>
      <c r="AM552" s="252"/>
      <c r="AN552" s="252"/>
      <c r="AO552" s="252"/>
      <c r="AP552" s="252"/>
      <c r="AQ552" s="252"/>
      <c r="AR552" s="252"/>
      <c r="AS552" s="252"/>
      <c r="AT552" s="252"/>
      <c r="AU552" s="252"/>
      <c r="AV552" s="252"/>
      <c r="AW552" s="252"/>
      <c r="AX552" s="252"/>
      <c r="AY552" s="252"/>
      <c r="AZ552" s="252"/>
      <c r="BA552" s="252"/>
      <c r="BB552" s="252"/>
    </row>
    <row r="553" spans="1:54" ht="15.7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c r="AC553" s="252"/>
      <c r="AD553" s="252"/>
      <c r="AE553" s="252"/>
      <c r="AF553" s="252"/>
      <c r="AG553" s="252"/>
      <c r="AH553" s="252"/>
      <c r="AI553" s="252"/>
      <c r="AJ553" s="252"/>
      <c r="AK553" s="252"/>
      <c r="AL553" s="252"/>
      <c r="AM553" s="252"/>
      <c r="AN553" s="252"/>
      <c r="AO553" s="252"/>
      <c r="AP553" s="252"/>
      <c r="AQ553" s="252"/>
      <c r="AR553" s="252"/>
      <c r="AS553" s="252"/>
      <c r="AT553" s="252"/>
      <c r="AU553" s="252"/>
      <c r="AV553" s="252"/>
      <c r="AW553" s="252"/>
      <c r="AX553" s="252"/>
      <c r="AY553" s="252"/>
      <c r="AZ553" s="252"/>
      <c r="BA553" s="252"/>
      <c r="BB553" s="252"/>
    </row>
    <row r="554" spans="1:54" ht="15.7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c r="AC554" s="252"/>
      <c r="AD554" s="252"/>
      <c r="AE554" s="252"/>
      <c r="AF554" s="252"/>
      <c r="AG554" s="252"/>
      <c r="AH554" s="252"/>
      <c r="AI554" s="252"/>
      <c r="AJ554" s="252"/>
      <c r="AK554" s="252"/>
      <c r="AL554" s="252"/>
      <c r="AM554" s="252"/>
      <c r="AN554" s="252"/>
      <c r="AO554" s="252"/>
      <c r="AP554" s="252"/>
      <c r="AQ554" s="252"/>
      <c r="AR554" s="252"/>
      <c r="AS554" s="252"/>
      <c r="AT554" s="252"/>
      <c r="AU554" s="252"/>
      <c r="AV554" s="252"/>
      <c r="AW554" s="252"/>
      <c r="AX554" s="252"/>
      <c r="AY554" s="252"/>
      <c r="AZ554" s="252"/>
      <c r="BA554" s="252"/>
      <c r="BB554" s="252"/>
    </row>
    <row r="555" spans="1:54" ht="15.7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c r="AA555" s="252"/>
      <c r="AB555" s="252"/>
      <c r="AC555" s="252"/>
      <c r="AD555" s="252"/>
      <c r="AE555" s="252"/>
      <c r="AF555" s="252"/>
      <c r="AG555" s="252"/>
      <c r="AH555" s="252"/>
      <c r="AI555" s="252"/>
      <c r="AJ555" s="252"/>
      <c r="AK555" s="252"/>
      <c r="AL555" s="252"/>
      <c r="AM555" s="252"/>
      <c r="AN555" s="252"/>
      <c r="AO555" s="252"/>
      <c r="AP555" s="252"/>
      <c r="AQ555" s="252"/>
      <c r="AR555" s="252"/>
      <c r="AS555" s="252"/>
      <c r="AT555" s="252"/>
      <c r="AU555" s="252"/>
      <c r="AV555" s="252"/>
      <c r="AW555" s="252"/>
      <c r="AX555" s="252"/>
      <c r="AY555" s="252"/>
      <c r="AZ555" s="252"/>
      <c r="BA555" s="252"/>
      <c r="BB555" s="252"/>
    </row>
    <row r="556" spans="1:54" ht="15.7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c r="AC556" s="252"/>
      <c r="AD556" s="252"/>
      <c r="AE556" s="252"/>
      <c r="AF556" s="252"/>
      <c r="AG556" s="252"/>
      <c r="AH556" s="252"/>
      <c r="AI556" s="252"/>
      <c r="AJ556" s="252"/>
      <c r="AK556" s="252"/>
      <c r="AL556" s="252"/>
      <c r="AM556" s="252"/>
      <c r="AN556" s="252"/>
      <c r="AO556" s="252"/>
      <c r="AP556" s="252"/>
      <c r="AQ556" s="252"/>
      <c r="AR556" s="252"/>
      <c r="AS556" s="252"/>
      <c r="AT556" s="252"/>
      <c r="AU556" s="252"/>
      <c r="AV556" s="252"/>
      <c r="AW556" s="252"/>
      <c r="AX556" s="252"/>
      <c r="AY556" s="252"/>
      <c r="AZ556" s="252"/>
      <c r="BA556" s="252"/>
      <c r="BB556" s="252"/>
    </row>
    <row r="557" spans="1:54" ht="15.7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c r="AC557" s="252"/>
      <c r="AD557" s="252"/>
      <c r="AE557" s="252"/>
      <c r="AF557" s="252"/>
      <c r="AG557" s="252"/>
      <c r="AH557" s="252"/>
      <c r="AI557" s="252"/>
      <c r="AJ557" s="252"/>
      <c r="AK557" s="252"/>
      <c r="AL557" s="252"/>
      <c r="AM557" s="252"/>
      <c r="AN557" s="252"/>
      <c r="AO557" s="252"/>
      <c r="AP557" s="252"/>
      <c r="AQ557" s="252"/>
      <c r="AR557" s="252"/>
      <c r="AS557" s="252"/>
      <c r="AT557" s="252"/>
      <c r="AU557" s="252"/>
      <c r="AV557" s="252"/>
      <c r="AW557" s="252"/>
      <c r="AX557" s="252"/>
      <c r="AY557" s="252"/>
      <c r="AZ557" s="252"/>
      <c r="BA557" s="252"/>
      <c r="BB557" s="252"/>
    </row>
    <row r="558" spans="1:54" ht="15.7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c r="AA558" s="252"/>
      <c r="AB558" s="252"/>
      <c r="AC558" s="252"/>
      <c r="AD558" s="252"/>
      <c r="AE558" s="252"/>
      <c r="AF558" s="252"/>
      <c r="AG558" s="252"/>
      <c r="AH558" s="252"/>
      <c r="AI558" s="252"/>
      <c r="AJ558" s="252"/>
      <c r="AK558" s="252"/>
      <c r="AL558" s="252"/>
      <c r="AM558" s="252"/>
      <c r="AN558" s="252"/>
      <c r="AO558" s="252"/>
      <c r="AP558" s="252"/>
      <c r="AQ558" s="252"/>
      <c r="AR558" s="252"/>
      <c r="AS558" s="252"/>
      <c r="AT558" s="252"/>
      <c r="AU558" s="252"/>
      <c r="AV558" s="252"/>
      <c r="AW558" s="252"/>
      <c r="AX558" s="252"/>
      <c r="AY558" s="252"/>
      <c r="AZ558" s="252"/>
      <c r="BA558" s="252"/>
      <c r="BB558" s="252"/>
    </row>
    <row r="559" spans="1:54" ht="15.7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c r="AA559" s="252"/>
      <c r="AB559" s="252"/>
      <c r="AC559" s="252"/>
      <c r="AD559" s="252"/>
      <c r="AE559" s="252"/>
      <c r="AF559" s="252"/>
      <c r="AG559" s="252"/>
      <c r="AH559" s="252"/>
      <c r="AI559" s="252"/>
      <c r="AJ559" s="252"/>
      <c r="AK559" s="252"/>
      <c r="AL559" s="252"/>
      <c r="AM559" s="252"/>
      <c r="AN559" s="252"/>
      <c r="AO559" s="252"/>
      <c r="AP559" s="252"/>
      <c r="AQ559" s="252"/>
      <c r="AR559" s="252"/>
      <c r="AS559" s="252"/>
      <c r="AT559" s="252"/>
      <c r="AU559" s="252"/>
      <c r="AV559" s="252"/>
      <c r="AW559" s="252"/>
      <c r="AX559" s="252"/>
      <c r="AY559" s="252"/>
      <c r="AZ559" s="252"/>
      <c r="BA559" s="252"/>
      <c r="BB559" s="252"/>
    </row>
    <row r="560" spans="1:54" ht="15.7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c r="AA560" s="252"/>
      <c r="AB560" s="252"/>
      <c r="AC560" s="252"/>
      <c r="AD560" s="252"/>
      <c r="AE560" s="252"/>
      <c r="AF560" s="252"/>
      <c r="AG560" s="252"/>
      <c r="AH560" s="252"/>
      <c r="AI560" s="252"/>
      <c r="AJ560" s="252"/>
      <c r="AK560" s="252"/>
      <c r="AL560" s="252"/>
      <c r="AM560" s="252"/>
      <c r="AN560" s="252"/>
      <c r="AO560" s="252"/>
      <c r="AP560" s="252"/>
      <c r="AQ560" s="252"/>
      <c r="AR560" s="252"/>
      <c r="AS560" s="252"/>
      <c r="AT560" s="252"/>
      <c r="AU560" s="252"/>
      <c r="AV560" s="252"/>
      <c r="AW560" s="252"/>
      <c r="AX560" s="252"/>
      <c r="AY560" s="252"/>
      <c r="AZ560" s="252"/>
      <c r="BA560" s="252"/>
      <c r="BB560" s="252"/>
    </row>
    <row r="561" spans="1:54" ht="15.7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c r="AA561" s="252"/>
      <c r="AB561" s="252"/>
      <c r="AC561" s="252"/>
      <c r="AD561" s="252"/>
      <c r="AE561" s="252"/>
      <c r="AF561" s="252"/>
      <c r="AG561" s="252"/>
      <c r="AH561" s="252"/>
      <c r="AI561" s="252"/>
      <c r="AJ561" s="252"/>
      <c r="AK561" s="252"/>
      <c r="AL561" s="252"/>
      <c r="AM561" s="252"/>
      <c r="AN561" s="252"/>
      <c r="AO561" s="252"/>
      <c r="AP561" s="252"/>
      <c r="AQ561" s="252"/>
      <c r="AR561" s="252"/>
      <c r="AS561" s="252"/>
      <c r="AT561" s="252"/>
      <c r="AU561" s="252"/>
      <c r="AV561" s="252"/>
      <c r="AW561" s="252"/>
      <c r="AX561" s="252"/>
      <c r="AY561" s="252"/>
      <c r="AZ561" s="252"/>
      <c r="BA561" s="252"/>
      <c r="BB561" s="252"/>
    </row>
    <row r="562" spans="1:54" ht="15.7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c r="AA562" s="252"/>
      <c r="AB562" s="252"/>
      <c r="AC562" s="252"/>
      <c r="AD562" s="252"/>
      <c r="AE562" s="252"/>
      <c r="AF562" s="252"/>
      <c r="AG562" s="252"/>
      <c r="AH562" s="252"/>
      <c r="AI562" s="252"/>
      <c r="AJ562" s="252"/>
      <c r="AK562" s="252"/>
      <c r="AL562" s="252"/>
      <c r="AM562" s="252"/>
      <c r="AN562" s="252"/>
      <c r="AO562" s="252"/>
      <c r="AP562" s="252"/>
      <c r="AQ562" s="252"/>
      <c r="AR562" s="252"/>
      <c r="AS562" s="252"/>
      <c r="AT562" s="252"/>
      <c r="AU562" s="252"/>
      <c r="AV562" s="252"/>
      <c r="AW562" s="252"/>
      <c r="AX562" s="252"/>
      <c r="AY562" s="252"/>
      <c r="AZ562" s="252"/>
      <c r="BA562" s="252"/>
      <c r="BB562" s="252"/>
    </row>
    <row r="563" spans="1:54" ht="15.7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c r="AA563" s="252"/>
      <c r="AB563" s="252"/>
      <c r="AC563" s="252"/>
      <c r="AD563" s="252"/>
      <c r="AE563" s="252"/>
      <c r="AF563" s="252"/>
      <c r="AG563" s="252"/>
      <c r="AH563" s="252"/>
      <c r="AI563" s="252"/>
      <c r="AJ563" s="252"/>
      <c r="AK563" s="252"/>
      <c r="AL563" s="252"/>
      <c r="AM563" s="252"/>
      <c r="AN563" s="252"/>
      <c r="AO563" s="252"/>
      <c r="AP563" s="252"/>
      <c r="AQ563" s="252"/>
      <c r="AR563" s="252"/>
      <c r="AS563" s="252"/>
      <c r="AT563" s="252"/>
      <c r="AU563" s="252"/>
      <c r="AV563" s="252"/>
      <c r="AW563" s="252"/>
      <c r="AX563" s="252"/>
      <c r="AY563" s="252"/>
      <c r="AZ563" s="252"/>
      <c r="BA563" s="252"/>
      <c r="BB563" s="252"/>
    </row>
    <row r="564" spans="1:54" ht="15.7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252"/>
      <c r="AL564" s="252"/>
      <c r="AM564" s="252"/>
      <c r="AN564" s="252"/>
      <c r="AO564" s="252"/>
      <c r="AP564" s="252"/>
      <c r="AQ564" s="252"/>
      <c r="AR564" s="252"/>
      <c r="AS564" s="252"/>
      <c r="AT564" s="252"/>
      <c r="AU564" s="252"/>
      <c r="AV564" s="252"/>
      <c r="AW564" s="252"/>
      <c r="AX564" s="252"/>
      <c r="AY564" s="252"/>
      <c r="AZ564" s="252"/>
      <c r="BA564" s="252"/>
      <c r="BB564" s="252"/>
    </row>
    <row r="565" spans="1:54" ht="15.7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c r="AA565" s="252"/>
      <c r="AB565" s="252"/>
      <c r="AC565" s="252"/>
      <c r="AD565" s="252"/>
      <c r="AE565" s="252"/>
      <c r="AF565" s="252"/>
      <c r="AG565" s="252"/>
      <c r="AH565" s="252"/>
      <c r="AI565" s="252"/>
      <c r="AJ565" s="252"/>
      <c r="AK565" s="252"/>
      <c r="AL565" s="252"/>
      <c r="AM565" s="252"/>
      <c r="AN565" s="252"/>
      <c r="AO565" s="252"/>
      <c r="AP565" s="252"/>
      <c r="AQ565" s="252"/>
      <c r="AR565" s="252"/>
      <c r="AS565" s="252"/>
      <c r="AT565" s="252"/>
      <c r="AU565" s="252"/>
      <c r="AV565" s="252"/>
      <c r="AW565" s="252"/>
      <c r="AX565" s="252"/>
      <c r="AY565" s="252"/>
      <c r="AZ565" s="252"/>
      <c r="BA565" s="252"/>
      <c r="BB565" s="252"/>
    </row>
    <row r="566" spans="1:54" ht="15.7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c r="AA566" s="252"/>
      <c r="AB566" s="252"/>
      <c r="AC566" s="252"/>
      <c r="AD566" s="252"/>
      <c r="AE566" s="252"/>
      <c r="AF566" s="252"/>
      <c r="AG566" s="252"/>
      <c r="AH566" s="252"/>
      <c r="AI566" s="252"/>
      <c r="AJ566" s="252"/>
      <c r="AK566" s="252"/>
      <c r="AL566" s="252"/>
      <c r="AM566" s="252"/>
      <c r="AN566" s="252"/>
      <c r="AO566" s="252"/>
      <c r="AP566" s="252"/>
      <c r="AQ566" s="252"/>
      <c r="AR566" s="252"/>
      <c r="AS566" s="252"/>
      <c r="AT566" s="252"/>
      <c r="AU566" s="252"/>
      <c r="AV566" s="252"/>
      <c r="AW566" s="252"/>
      <c r="AX566" s="252"/>
      <c r="AY566" s="252"/>
      <c r="AZ566" s="252"/>
      <c r="BA566" s="252"/>
      <c r="BB566" s="252"/>
    </row>
    <row r="567" spans="1:54" ht="15.7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c r="AA567" s="252"/>
      <c r="AB567" s="252"/>
      <c r="AC567" s="252"/>
      <c r="AD567" s="252"/>
      <c r="AE567" s="252"/>
      <c r="AF567" s="252"/>
      <c r="AG567" s="252"/>
      <c r="AH567" s="252"/>
      <c r="AI567" s="252"/>
      <c r="AJ567" s="252"/>
      <c r="AK567" s="252"/>
      <c r="AL567" s="252"/>
      <c r="AM567" s="252"/>
      <c r="AN567" s="252"/>
      <c r="AO567" s="252"/>
      <c r="AP567" s="252"/>
      <c r="AQ567" s="252"/>
      <c r="AR567" s="252"/>
      <c r="AS567" s="252"/>
      <c r="AT567" s="252"/>
      <c r="AU567" s="252"/>
      <c r="AV567" s="252"/>
      <c r="AW567" s="252"/>
      <c r="AX567" s="252"/>
      <c r="AY567" s="252"/>
      <c r="AZ567" s="252"/>
      <c r="BA567" s="252"/>
      <c r="BB567" s="252"/>
    </row>
    <row r="568" spans="1:54" ht="15.7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c r="AA568" s="252"/>
      <c r="AB568" s="252"/>
      <c r="AC568" s="252"/>
      <c r="AD568" s="252"/>
      <c r="AE568" s="252"/>
      <c r="AF568" s="252"/>
      <c r="AG568" s="252"/>
      <c r="AH568" s="252"/>
      <c r="AI568" s="252"/>
      <c r="AJ568" s="252"/>
      <c r="AK568" s="252"/>
      <c r="AL568" s="252"/>
      <c r="AM568" s="252"/>
      <c r="AN568" s="252"/>
      <c r="AO568" s="252"/>
      <c r="AP568" s="252"/>
      <c r="AQ568" s="252"/>
      <c r="AR568" s="252"/>
      <c r="AS568" s="252"/>
      <c r="AT568" s="252"/>
      <c r="AU568" s="252"/>
      <c r="AV568" s="252"/>
      <c r="AW568" s="252"/>
      <c r="AX568" s="252"/>
      <c r="AY568" s="252"/>
      <c r="AZ568" s="252"/>
      <c r="BA568" s="252"/>
      <c r="BB568" s="252"/>
    </row>
    <row r="569" spans="1:54" ht="15.7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c r="AA569" s="252"/>
      <c r="AB569" s="252"/>
      <c r="AC569" s="252"/>
      <c r="AD569" s="252"/>
      <c r="AE569" s="252"/>
      <c r="AF569" s="252"/>
      <c r="AG569" s="252"/>
      <c r="AH569" s="252"/>
      <c r="AI569" s="252"/>
      <c r="AJ569" s="252"/>
      <c r="AK569" s="252"/>
      <c r="AL569" s="252"/>
      <c r="AM569" s="252"/>
      <c r="AN569" s="252"/>
      <c r="AO569" s="252"/>
      <c r="AP569" s="252"/>
      <c r="AQ569" s="252"/>
      <c r="AR569" s="252"/>
      <c r="AS569" s="252"/>
      <c r="AT569" s="252"/>
      <c r="AU569" s="252"/>
      <c r="AV569" s="252"/>
      <c r="AW569" s="252"/>
      <c r="AX569" s="252"/>
      <c r="AY569" s="252"/>
      <c r="AZ569" s="252"/>
      <c r="BA569" s="252"/>
      <c r="BB569" s="252"/>
    </row>
    <row r="570" spans="1:54" ht="15.7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c r="AA570" s="252"/>
      <c r="AB570" s="252"/>
      <c r="AC570" s="252"/>
      <c r="AD570" s="252"/>
      <c r="AE570" s="252"/>
      <c r="AF570" s="252"/>
      <c r="AG570" s="252"/>
      <c r="AH570" s="252"/>
      <c r="AI570" s="252"/>
      <c r="AJ570" s="252"/>
      <c r="AK570" s="252"/>
      <c r="AL570" s="252"/>
      <c r="AM570" s="252"/>
      <c r="AN570" s="252"/>
      <c r="AO570" s="252"/>
      <c r="AP570" s="252"/>
      <c r="AQ570" s="252"/>
      <c r="AR570" s="252"/>
      <c r="AS570" s="252"/>
      <c r="AT570" s="252"/>
      <c r="AU570" s="252"/>
      <c r="AV570" s="252"/>
      <c r="AW570" s="252"/>
      <c r="AX570" s="252"/>
      <c r="AY570" s="252"/>
      <c r="AZ570" s="252"/>
      <c r="BA570" s="252"/>
      <c r="BB570" s="252"/>
    </row>
    <row r="571" spans="1:54" ht="15.7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c r="AC571" s="252"/>
      <c r="AD571" s="252"/>
      <c r="AE571" s="252"/>
      <c r="AF571" s="252"/>
      <c r="AG571" s="252"/>
      <c r="AH571" s="252"/>
      <c r="AI571" s="252"/>
      <c r="AJ571" s="252"/>
      <c r="AK571" s="252"/>
      <c r="AL571" s="252"/>
      <c r="AM571" s="252"/>
      <c r="AN571" s="252"/>
      <c r="AO571" s="252"/>
      <c r="AP571" s="252"/>
      <c r="AQ571" s="252"/>
      <c r="AR571" s="252"/>
      <c r="AS571" s="252"/>
      <c r="AT571" s="252"/>
      <c r="AU571" s="252"/>
      <c r="AV571" s="252"/>
      <c r="AW571" s="252"/>
      <c r="AX571" s="252"/>
      <c r="AY571" s="252"/>
      <c r="AZ571" s="252"/>
      <c r="BA571" s="252"/>
      <c r="BB571" s="252"/>
    </row>
    <row r="572" spans="1:54" ht="15.7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c r="AA572" s="252"/>
      <c r="AB572" s="252"/>
      <c r="AC572" s="252"/>
      <c r="AD572" s="252"/>
      <c r="AE572" s="252"/>
      <c r="AF572" s="252"/>
      <c r="AG572" s="252"/>
      <c r="AH572" s="252"/>
      <c r="AI572" s="252"/>
      <c r="AJ572" s="252"/>
      <c r="AK572" s="252"/>
      <c r="AL572" s="252"/>
      <c r="AM572" s="252"/>
      <c r="AN572" s="252"/>
      <c r="AO572" s="252"/>
      <c r="AP572" s="252"/>
      <c r="AQ572" s="252"/>
      <c r="AR572" s="252"/>
      <c r="AS572" s="252"/>
      <c r="AT572" s="252"/>
      <c r="AU572" s="252"/>
      <c r="AV572" s="252"/>
      <c r="AW572" s="252"/>
      <c r="AX572" s="252"/>
      <c r="AY572" s="252"/>
      <c r="AZ572" s="252"/>
      <c r="BA572" s="252"/>
      <c r="BB572" s="252"/>
    </row>
    <row r="573" spans="1:54" ht="15.7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c r="AA573" s="252"/>
      <c r="AB573" s="252"/>
      <c r="AC573" s="252"/>
      <c r="AD573" s="252"/>
      <c r="AE573" s="252"/>
      <c r="AF573" s="252"/>
      <c r="AG573" s="252"/>
      <c r="AH573" s="252"/>
      <c r="AI573" s="252"/>
      <c r="AJ573" s="252"/>
      <c r="AK573" s="252"/>
      <c r="AL573" s="252"/>
      <c r="AM573" s="252"/>
      <c r="AN573" s="252"/>
      <c r="AO573" s="252"/>
      <c r="AP573" s="252"/>
      <c r="AQ573" s="252"/>
      <c r="AR573" s="252"/>
      <c r="AS573" s="252"/>
      <c r="AT573" s="252"/>
      <c r="AU573" s="252"/>
      <c r="AV573" s="252"/>
      <c r="AW573" s="252"/>
      <c r="AX573" s="252"/>
      <c r="AY573" s="252"/>
      <c r="AZ573" s="252"/>
      <c r="BA573" s="252"/>
      <c r="BB573" s="252"/>
    </row>
    <row r="574" spans="1:54" ht="15.7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c r="AA574" s="252"/>
      <c r="AB574" s="252"/>
      <c r="AC574" s="252"/>
      <c r="AD574" s="252"/>
      <c r="AE574" s="252"/>
      <c r="AF574" s="252"/>
      <c r="AG574" s="252"/>
      <c r="AH574" s="252"/>
      <c r="AI574" s="252"/>
      <c r="AJ574" s="252"/>
      <c r="AK574" s="252"/>
      <c r="AL574" s="252"/>
      <c r="AM574" s="252"/>
      <c r="AN574" s="252"/>
      <c r="AO574" s="252"/>
      <c r="AP574" s="252"/>
      <c r="AQ574" s="252"/>
      <c r="AR574" s="252"/>
      <c r="AS574" s="252"/>
      <c r="AT574" s="252"/>
      <c r="AU574" s="252"/>
      <c r="AV574" s="252"/>
      <c r="AW574" s="252"/>
      <c r="AX574" s="252"/>
      <c r="AY574" s="252"/>
      <c r="AZ574" s="252"/>
      <c r="BA574" s="252"/>
      <c r="BB574" s="252"/>
    </row>
    <row r="575" spans="1:54" ht="15.7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c r="AA575" s="252"/>
      <c r="AB575" s="252"/>
      <c r="AC575" s="252"/>
      <c r="AD575" s="252"/>
      <c r="AE575" s="252"/>
      <c r="AF575" s="252"/>
      <c r="AG575" s="252"/>
      <c r="AH575" s="252"/>
      <c r="AI575" s="252"/>
      <c r="AJ575" s="252"/>
      <c r="AK575" s="252"/>
      <c r="AL575" s="252"/>
      <c r="AM575" s="252"/>
      <c r="AN575" s="252"/>
      <c r="AO575" s="252"/>
      <c r="AP575" s="252"/>
      <c r="AQ575" s="252"/>
      <c r="AR575" s="252"/>
      <c r="AS575" s="252"/>
      <c r="AT575" s="252"/>
      <c r="AU575" s="252"/>
      <c r="AV575" s="252"/>
      <c r="AW575" s="252"/>
      <c r="AX575" s="252"/>
      <c r="AY575" s="252"/>
      <c r="AZ575" s="252"/>
      <c r="BA575" s="252"/>
      <c r="BB575" s="252"/>
    </row>
    <row r="576" spans="1:54" ht="15.7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c r="AA576" s="252"/>
      <c r="AB576" s="252"/>
      <c r="AC576" s="252"/>
      <c r="AD576" s="252"/>
      <c r="AE576" s="252"/>
      <c r="AF576" s="252"/>
      <c r="AG576" s="252"/>
      <c r="AH576" s="252"/>
      <c r="AI576" s="252"/>
      <c r="AJ576" s="252"/>
      <c r="AK576" s="252"/>
      <c r="AL576" s="252"/>
      <c r="AM576" s="252"/>
      <c r="AN576" s="252"/>
      <c r="AO576" s="252"/>
      <c r="AP576" s="252"/>
      <c r="AQ576" s="252"/>
      <c r="AR576" s="252"/>
      <c r="AS576" s="252"/>
      <c r="AT576" s="252"/>
      <c r="AU576" s="252"/>
      <c r="AV576" s="252"/>
      <c r="AW576" s="252"/>
      <c r="AX576" s="252"/>
      <c r="AY576" s="252"/>
      <c r="AZ576" s="252"/>
      <c r="BA576" s="252"/>
      <c r="BB576" s="252"/>
    </row>
    <row r="577" spans="1:54" ht="15.7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row>
    <row r="578" spans="1:54" ht="15.7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row>
    <row r="579" spans="1:54" ht="15.7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row>
    <row r="580" spans="1:54" ht="15.7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row>
    <row r="581" spans="1:54" ht="15.7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row>
    <row r="582" spans="1:54" ht="15.7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row>
    <row r="583" spans="1:54" ht="15.7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c r="AA583" s="252"/>
      <c r="AB583" s="252"/>
      <c r="AC583" s="252"/>
      <c r="AD583" s="252"/>
      <c r="AE583" s="252"/>
      <c r="AF583" s="252"/>
      <c r="AG583" s="252"/>
      <c r="AH583" s="252"/>
      <c r="AI583" s="252"/>
      <c r="AJ583" s="252"/>
      <c r="AK583" s="252"/>
      <c r="AL583" s="252"/>
      <c r="AM583" s="252"/>
      <c r="AN583" s="252"/>
      <c r="AO583" s="252"/>
      <c r="AP583" s="252"/>
      <c r="AQ583" s="252"/>
      <c r="AR583" s="252"/>
      <c r="AS583" s="252"/>
      <c r="AT583" s="252"/>
      <c r="AU583" s="252"/>
      <c r="AV583" s="252"/>
      <c r="AW583" s="252"/>
      <c r="AX583" s="252"/>
      <c r="AY583" s="252"/>
      <c r="AZ583" s="252"/>
      <c r="BA583" s="252"/>
      <c r="BB583" s="252"/>
    </row>
    <row r="584" spans="1:54" ht="15.7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row>
    <row r="585" spans="1:54" ht="15.7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row>
    <row r="586" spans="1:54" ht="15.7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row>
    <row r="587" spans="1:54" ht="15.7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row>
    <row r="588" spans="1:54" ht="15.7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row>
    <row r="589" spans="1:54" ht="15.7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row>
    <row r="590" spans="1:54" ht="15.7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2"/>
      <c r="AK590" s="252"/>
      <c r="AL590" s="252"/>
      <c r="AM590" s="252"/>
      <c r="AN590" s="252"/>
      <c r="AO590" s="252"/>
      <c r="AP590" s="252"/>
      <c r="AQ590" s="252"/>
      <c r="AR590" s="252"/>
      <c r="AS590" s="252"/>
      <c r="AT590" s="252"/>
      <c r="AU590" s="252"/>
      <c r="AV590" s="252"/>
      <c r="AW590" s="252"/>
      <c r="AX590" s="252"/>
      <c r="AY590" s="252"/>
      <c r="AZ590" s="252"/>
      <c r="BA590" s="252"/>
      <c r="BB590" s="252"/>
    </row>
    <row r="591" spans="1:54" ht="15.7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row>
    <row r="592" spans="1:54" ht="15.7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row>
    <row r="593" spans="1:54" ht="15.7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row>
    <row r="594" spans="1:54" ht="15.7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row>
    <row r="595" spans="1:54" ht="15.7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row>
    <row r="596" spans="1:54" ht="15.7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row>
    <row r="597" spans="1:54" ht="15.7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252"/>
      <c r="AL597" s="252"/>
      <c r="AM597" s="252"/>
      <c r="AN597" s="252"/>
      <c r="AO597" s="252"/>
      <c r="AP597" s="252"/>
      <c r="AQ597" s="252"/>
      <c r="AR597" s="252"/>
      <c r="AS597" s="252"/>
      <c r="AT597" s="252"/>
      <c r="AU597" s="252"/>
      <c r="AV597" s="252"/>
      <c r="AW597" s="252"/>
      <c r="AX597" s="252"/>
      <c r="AY597" s="252"/>
      <c r="AZ597" s="252"/>
      <c r="BA597" s="252"/>
      <c r="BB597" s="252"/>
    </row>
    <row r="598" spans="1:54" ht="15.7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c r="AA598" s="252"/>
      <c r="AB598" s="252"/>
      <c r="AC598" s="252"/>
      <c r="AD598" s="252"/>
      <c r="AE598" s="252"/>
      <c r="AF598" s="252"/>
      <c r="AG598" s="252"/>
      <c r="AH598" s="252"/>
      <c r="AI598" s="252"/>
      <c r="AJ598" s="252"/>
      <c r="AK598" s="252"/>
      <c r="AL598" s="252"/>
      <c r="AM598" s="252"/>
      <c r="AN598" s="252"/>
      <c r="AO598" s="252"/>
      <c r="AP598" s="252"/>
      <c r="AQ598" s="252"/>
      <c r="AR598" s="252"/>
      <c r="AS598" s="252"/>
      <c r="AT598" s="252"/>
      <c r="AU598" s="252"/>
      <c r="AV598" s="252"/>
      <c r="AW598" s="252"/>
      <c r="AX598" s="252"/>
      <c r="AY598" s="252"/>
      <c r="AZ598" s="252"/>
      <c r="BA598" s="252"/>
      <c r="BB598" s="252"/>
    </row>
    <row r="599" spans="1:54" ht="15.7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c r="AA599" s="252"/>
      <c r="AB599" s="252"/>
      <c r="AC599" s="252"/>
      <c r="AD599" s="252"/>
      <c r="AE599" s="252"/>
      <c r="AF599" s="252"/>
      <c r="AG599" s="252"/>
      <c r="AH599" s="252"/>
      <c r="AI599" s="252"/>
      <c r="AJ599" s="252"/>
      <c r="AK599" s="252"/>
      <c r="AL599" s="252"/>
      <c r="AM599" s="252"/>
      <c r="AN599" s="252"/>
      <c r="AO599" s="252"/>
      <c r="AP599" s="252"/>
      <c r="AQ599" s="252"/>
      <c r="AR599" s="252"/>
      <c r="AS599" s="252"/>
      <c r="AT599" s="252"/>
      <c r="AU599" s="252"/>
      <c r="AV599" s="252"/>
      <c r="AW599" s="252"/>
      <c r="AX599" s="252"/>
      <c r="AY599" s="252"/>
      <c r="AZ599" s="252"/>
      <c r="BA599" s="252"/>
      <c r="BB599" s="252"/>
    </row>
    <row r="600" spans="1:54" ht="15.7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c r="AA600" s="252"/>
      <c r="AB600" s="252"/>
      <c r="AC600" s="252"/>
      <c r="AD600" s="252"/>
      <c r="AE600" s="252"/>
      <c r="AF600" s="252"/>
      <c r="AG600" s="252"/>
      <c r="AH600" s="252"/>
      <c r="AI600" s="252"/>
      <c r="AJ600" s="252"/>
      <c r="AK600" s="252"/>
      <c r="AL600" s="252"/>
      <c r="AM600" s="252"/>
      <c r="AN600" s="252"/>
      <c r="AO600" s="252"/>
      <c r="AP600" s="252"/>
      <c r="AQ600" s="252"/>
      <c r="AR600" s="252"/>
      <c r="AS600" s="252"/>
      <c r="AT600" s="252"/>
      <c r="AU600" s="252"/>
      <c r="AV600" s="252"/>
      <c r="AW600" s="252"/>
      <c r="AX600" s="252"/>
      <c r="AY600" s="252"/>
      <c r="AZ600" s="252"/>
      <c r="BA600" s="252"/>
      <c r="BB600" s="252"/>
    </row>
    <row r="601" spans="1:54" ht="15.7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c r="AA601" s="252"/>
      <c r="AB601" s="252"/>
      <c r="AC601" s="252"/>
      <c r="AD601" s="252"/>
      <c r="AE601" s="252"/>
      <c r="AF601" s="252"/>
      <c r="AG601" s="252"/>
      <c r="AH601" s="252"/>
      <c r="AI601" s="252"/>
      <c r="AJ601" s="252"/>
      <c r="AK601" s="252"/>
      <c r="AL601" s="252"/>
      <c r="AM601" s="252"/>
      <c r="AN601" s="252"/>
      <c r="AO601" s="252"/>
      <c r="AP601" s="252"/>
      <c r="AQ601" s="252"/>
      <c r="AR601" s="252"/>
      <c r="AS601" s="252"/>
      <c r="AT601" s="252"/>
      <c r="AU601" s="252"/>
      <c r="AV601" s="252"/>
      <c r="AW601" s="252"/>
      <c r="AX601" s="252"/>
      <c r="AY601" s="252"/>
      <c r="AZ601" s="252"/>
      <c r="BA601" s="252"/>
      <c r="BB601" s="252"/>
    </row>
    <row r="602" spans="1:54" ht="15.7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c r="AA602" s="252"/>
      <c r="AB602" s="252"/>
      <c r="AC602" s="252"/>
      <c r="AD602" s="252"/>
      <c r="AE602" s="252"/>
      <c r="AF602" s="252"/>
      <c r="AG602" s="252"/>
      <c r="AH602" s="252"/>
      <c r="AI602" s="252"/>
      <c r="AJ602" s="252"/>
      <c r="AK602" s="252"/>
      <c r="AL602" s="252"/>
      <c r="AM602" s="252"/>
      <c r="AN602" s="252"/>
      <c r="AO602" s="252"/>
      <c r="AP602" s="252"/>
      <c r="AQ602" s="252"/>
      <c r="AR602" s="252"/>
      <c r="AS602" s="252"/>
      <c r="AT602" s="252"/>
      <c r="AU602" s="252"/>
      <c r="AV602" s="252"/>
      <c r="AW602" s="252"/>
      <c r="AX602" s="252"/>
      <c r="AY602" s="252"/>
      <c r="AZ602" s="252"/>
      <c r="BA602" s="252"/>
      <c r="BB602" s="252"/>
    </row>
    <row r="603" spans="1:54" ht="15.7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c r="AA603" s="252"/>
      <c r="AB603" s="252"/>
      <c r="AC603" s="252"/>
      <c r="AD603" s="252"/>
      <c r="AE603" s="252"/>
      <c r="AF603" s="252"/>
      <c r="AG603" s="252"/>
      <c r="AH603" s="252"/>
      <c r="AI603" s="252"/>
      <c r="AJ603" s="252"/>
      <c r="AK603" s="252"/>
      <c r="AL603" s="252"/>
      <c r="AM603" s="252"/>
      <c r="AN603" s="252"/>
      <c r="AO603" s="252"/>
      <c r="AP603" s="252"/>
      <c r="AQ603" s="252"/>
      <c r="AR603" s="252"/>
      <c r="AS603" s="252"/>
      <c r="AT603" s="252"/>
      <c r="AU603" s="252"/>
      <c r="AV603" s="252"/>
      <c r="AW603" s="252"/>
      <c r="AX603" s="252"/>
      <c r="AY603" s="252"/>
      <c r="AZ603" s="252"/>
      <c r="BA603" s="252"/>
      <c r="BB603" s="252"/>
    </row>
    <row r="604" spans="1:54" ht="15.7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c r="AA604" s="252"/>
      <c r="AB604" s="252"/>
      <c r="AC604" s="252"/>
      <c r="AD604" s="252"/>
      <c r="AE604" s="252"/>
      <c r="AF604" s="252"/>
      <c r="AG604" s="252"/>
      <c r="AH604" s="252"/>
      <c r="AI604" s="252"/>
      <c r="AJ604" s="252"/>
      <c r="AK604" s="252"/>
      <c r="AL604" s="252"/>
      <c r="AM604" s="252"/>
      <c r="AN604" s="252"/>
      <c r="AO604" s="252"/>
      <c r="AP604" s="252"/>
      <c r="AQ604" s="252"/>
      <c r="AR604" s="252"/>
      <c r="AS604" s="252"/>
      <c r="AT604" s="252"/>
      <c r="AU604" s="252"/>
      <c r="AV604" s="252"/>
      <c r="AW604" s="252"/>
      <c r="AX604" s="252"/>
      <c r="AY604" s="252"/>
      <c r="AZ604" s="252"/>
      <c r="BA604" s="252"/>
      <c r="BB604" s="252"/>
    </row>
    <row r="605" spans="1:54" ht="15.7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c r="AA605" s="252"/>
      <c r="AB605" s="252"/>
      <c r="AC605" s="252"/>
      <c r="AD605" s="252"/>
      <c r="AE605" s="252"/>
      <c r="AF605" s="252"/>
      <c r="AG605" s="252"/>
      <c r="AH605" s="252"/>
      <c r="AI605" s="252"/>
      <c r="AJ605" s="252"/>
      <c r="AK605" s="252"/>
      <c r="AL605" s="252"/>
      <c r="AM605" s="252"/>
      <c r="AN605" s="252"/>
      <c r="AO605" s="252"/>
      <c r="AP605" s="252"/>
      <c r="AQ605" s="252"/>
      <c r="AR605" s="252"/>
      <c r="AS605" s="252"/>
      <c r="AT605" s="252"/>
      <c r="AU605" s="252"/>
      <c r="AV605" s="252"/>
      <c r="AW605" s="252"/>
      <c r="AX605" s="252"/>
      <c r="AY605" s="252"/>
      <c r="AZ605" s="252"/>
      <c r="BA605" s="252"/>
      <c r="BB605" s="252"/>
    </row>
    <row r="606" spans="1:54" ht="15.7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c r="AA606" s="252"/>
      <c r="AB606" s="252"/>
      <c r="AC606" s="252"/>
      <c r="AD606" s="252"/>
      <c r="AE606" s="252"/>
      <c r="AF606" s="252"/>
      <c r="AG606" s="252"/>
      <c r="AH606" s="252"/>
      <c r="AI606" s="252"/>
      <c r="AJ606" s="252"/>
      <c r="AK606" s="252"/>
      <c r="AL606" s="252"/>
      <c r="AM606" s="252"/>
      <c r="AN606" s="252"/>
      <c r="AO606" s="252"/>
      <c r="AP606" s="252"/>
      <c r="AQ606" s="252"/>
      <c r="AR606" s="252"/>
      <c r="AS606" s="252"/>
      <c r="AT606" s="252"/>
      <c r="AU606" s="252"/>
      <c r="AV606" s="252"/>
      <c r="AW606" s="252"/>
      <c r="AX606" s="252"/>
      <c r="AY606" s="252"/>
      <c r="AZ606" s="252"/>
      <c r="BA606" s="252"/>
      <c r="BB606" s="252"/>
    </row>
    <row r="607" spans="1:54" ht="15.7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c r="AA607" s="252"/>
      <c r="AB607" s="252"/>
      <c r="AC607" s="252"/>
      <c r="AD607" s="252"/>
      <c r="AE607" s="252"/>
      <c r="AF607" s="252"/>
      <c r="AG607" s="252"/>
      <c r="AH607" s="252"/>
      <c r="AI607" s="252"/>
      <c r="AJ607" s="252"/>
      <c r="AK607" s="252"/>
      <c r="AL607" s="252"/>
      <c r="AM607" s="252"/>
      <c r="AN607" s="252"/>
      <c r="AO607" s="252"/>
      <c r="AP607" s="252"/>
      <c r="AQ607" s="252"/>
      <c r="AR607" s="252"/>
      <c r="AS607" s="252"/>
      <c r="AT607" s="252"/>
      <c r="AU607" s="252"/>
      <c r="AV607" s="252"/>
      <c r="AW607" s="252"/>
      <c r="AX607" s="252"/>
      <c r="AY607" s="252"/>
      <c r="AZ607" s="252"/>
      <c r="BA607" s="252"/>
      <c r="BB607" s="252"/>
    </row>
    <row r="608" spans="1:54" ht="15.7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c r="AA608" s="252"/>
      <c r="AB608" s="252"/>
      <c r="AC608" s="252"/>
      <c r="AD608" s="252"/>
      <c r="AE608" s="252"/>
      <c r="AF608" s="252"/>
      <c r="AG608" s="252"/>
      <c r="AH608" s="252"/>
      <c r="AI608" s="252"/>
      <c r="AJ608" s="252"/>
      <c r="AK608" s="252"/>
      <c r="AL608" s="252"/>
      <c r="AM608" s="252"/>
      <c r="AN608" s="252"/>
      <c r="AO608" s="252"/>
      <c r="AP608" s="252"/>
      <c r="AQ608" s="252"/>
      <c r="AR608" s="252"/>
      <c r="AS608" s="252"/>
      <c r="AT608" s="252"/>
      <c r="AU608" s="252"/>
      <c r="AV608" s="252"/>
      <c r="AW608" s="252"/>
      <c r="AX608" s="252"/>
      <c r="AY608" s="252"/>
      <c r="AZ608" s="252"/>
      <c r="BA608" s="252"/>
      <c r="BB608" s="252"/>
    </row>
    <row r="609" spans="1:54" ht="15.7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c r="AA609" s="252"/>
      <c r="AB609" s="252"/>
      <c r="AC609" s="252"/>
      <c r="AD609" s="252"/>
      <c r="AE609" s="252"/>
      <c r="AF609" s="252"/>
      <c r="AG609" s="252"/>
      <c r="AH609" s="252"/>
      <c r="AI609" s="252"/>
      <c r="AJ609" s="252"/>
      <c r="AK609" s="252"/>
      <c r="AL609" s="252"/>
      <c r="AM609" s="252"/>
      <c r="AN609" s="252"/>
      <c r="AO609" s="252"/>
      <c r="AP609" s="252"/>
      <c r="AQ609" s="252"/>
      <c r="AR609" s="252"/>
      <c r="AS609" s="252"/>
      <c r="AT609" s="252"/>
      <c r="AU609" s="252"/>
      <c r="AV609" s="252"/>
      <c r="AW609" s="252"/>
      <c r="AX609" s="252"/>
      <c r="AY609" s="252"/>
      <c r="AZ609" s="252"/>
      <c r="BA609" s="252"/>
      <c r="BB609" s="252"/>
    </row>
    <row r="610" spans="1:54" ht="15.7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c r="AA610" s="252"/>
      <c r="AB610" s="252"/>
      <c r="AC610" s="252"/>
      <c r="AD610" s="252"/>
      <c r="AE610" s="252"/>
      <c r="AF610" s="252"/>
      <c r="AG610" s="252"/>
      <c r="AH610" s="252"/>
      <c r="AI610" s="252"/>
      <c r="AJ610" s="252"/>
      <c r="AK610" s="252"/>
      <c r="AL610" s="252"/>
      <c r="AM610" s="252"/>
      <c r="AN610" s="252"/>
      <c r="AO610" s="252"/>
      <c r="AP610" s="252"/>
      <c r="AQ610" s="252"/>
      <c r="AR610" s="252"/>
      <c r="AS610" s="252"/>
      <c r="AT610" s="252"/>
      <c r="AU610" s="252"/>
      <c r="AV610" s="252"/>
      <c r="AW610" s="252"/>
      <c r="AX610" s="252"/>
      <c r="AY610" s="252"/>
      <c r="AZ610" s="252"/>
      <c r="BA610" s="252"/>
      <c r="BB610" s="252"/>
    </row>
    <row r="611" spans="1:54" ht="15.7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2"/>
      <c r="AK611" s="252"/>
      <c r="AL611" s="252"/>
      <c r="AM611" s="252"/>
      <c r="AN611" s="252"/>
      <c r="AO611" s="252"/>
      <c r="AP611" s="252"/>
      <c r="AQ611" s="252"/>
      <c r="AR611" s="252"/>
      <c r="AS611" s="252"/>
      <c r="AT611" s="252"/>
      <c r="AU611" s="252"/>
      <c r="AV611" s="252"/>
      <c r="AW611" s="252"/>
      <c r="AX611" s="252"/>
      <c r="AY611" s="252"/>
      <c r="AZ611" s="252"/>
      <c r="BA611" s="252"/>
      <c r="BB611" s="252"/>
    </row>
    <row r="612" spans="1:54" ht="15.7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c r="AL612" s="252"/>
      <c r="AM612" s="252"/>
      <c r="AN612" s="252"/>
      <c r="AO612" s="252"/>
      <c r="AP612" s="252"/>
      <c r="AQ612" s="252"/>
      <c r="AR612" s="252"/>
      <c r="AS612" s="252"/>
      <c r="AT612" s="252"/>
      <c r="AU612" s="252"/>
      <c r="AV612" s="252"/>
      <c r="AW612" s="252"/>
      <c r="AX612" s="252"/>
      <c r="AY612" s="252"/>
      <c r="AZ612" s="252"/>
      <c r="BA612" s="252"/>
      <c r="BB612" s="252"/>
    </row>
    <row r="613" spans="1:54" ht="15.7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2"/>
      <c r="AK613" s="252"/>
      <c r="AL613" s="252"/>
      <c r="AM613" s="252"/>
      <c r="AN613" s="252"/>
      <c r="AO613" s="252"/>
      <c r="AP613" s="252"/>
      <c r="AQ613" s="252"/>
      <c r="AR613" s="252"/>
      <c r="AS613" s="252"/>
      <c r="AT613" s="252"/>
      <c r="AU613" s="252"/>
      <c r="AV613" s="252"/>
      <c r="AW613" s="252"/>
      <c r="AX613" s="252"/>
      <c r="AY613" s="252"/>
      <c r="AZ613" s="252"/>
      <c r="BA613" s="252"/>
      <c r="BB613" s="252"/>
    </row>
    <row r="614" spans="1:54" ht="15.7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c r="AA614" s="252"/>
      <c r="AB614" s="252"/>
      <c r="AC614" s="252"/>
      <c r="AD614" s="252"/>
      <c r="AE614" s="252"/>
      <c r="AF614" s="252"/>
      <c r="AG614" s="252"/>
      <c r="AH614" s="252"/>
      <c r="AI614" s="252"/>
      <c r="AJ614" s="252"/>
      <c r="AK614" s="252"/>
      <c r="AL614" s="252"/>
      <c r="AM614" s="252"/>
      <c r="AN614" s="252"/>
      <c r="AO614" s="252"/>
      <c r="AP614" s="252"/>
      <c r="AQ614" s="252"/>
      <c r="AR614" s="252"/>
      <c r="AS614" s="252"/>
      <c r="AT614" s="252"/>
      <c r="AU614" s="252"/>
      <c r="AV614" s="252"/>
      <c r="AW614" s="252"/>
      <c r="AX614" s="252"/>
      <c r="AY614" s="252"/>
      <c r="AZ614" s="252"/>
      <c r="BA614" s="252"/>
      <c r="BB614" s="252"/>
    </row>
    <row r="615" spans="1:54" ht="15.7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c r="AC615" s="252"/>
      <c r="AD615" s="252"/>
      <c r="AE615" s="252"/>
      <c r="AF615" s="252"/>
      <c r="AG615" s="252"/>
      <c r="AH615" s="252"/>
      <c r="AI615" s="252"/>
      <c r="AJ615" s="252"/>
      <c r="AK615" s="252"/>
      <c r="AL615" s="252"/>
      <c r="AM615" s="252"/>
      <c r="AN615" s="252"/>
      <c r="AO615" s="252"/>
      <c r="AP615" s="252"/>
      <c r="AQ615" s="252"/>
      <c r="AR615" s="252"/>
      <c r="AS615" s="252"/>
      <c r="AT615" s="252"/>
      <c r="AU615" s="252"/>
      <c r="AV615" s="252"/>
      <c r="AW615" s="252"/>
      <c r="AX615" s="252"/>
      <c r="AY615" s="252"/>
      <c r="AZ615" s="252"/>
      <c r="BA615" s="252"/>
      <c r="BB615" s="252"/>
    </row>
    <row r="616" spans="1:54" ht="15.7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c r="AA616" s="252"/>
      <c r="AB616" s="252"/>
      <c r="AC616" s="252"/>
      <c r="AD616" s="252"/>
      <c r="AE616" s="252"/>
      <c r="AF616" s="252"/>
      <c r="AG616" s="252"/>
      <c r="AH616" s="252"/>
      <c r="AI616" s="252"/>
      <c r="AJ616" s="252"/>
      <c r="AK616" s="252"/>
      <c r="AL616" s="252"/>
      <c r="AM616" s="252"/>
      <c r="AN616" s="252"/>
      <c r="AO616" s="252"/>
      <c r="AP616" s="252"/>
      <c r="AQ616" s="252"/>
      <c r="AR616" s="252"/>
      <c r="AS616" s="252"/>
      <c r="AT616" s="252"/>
      <c r="AU616" s="252"/>
      <c r="AV616" s="252"/>
      <c r="AW616" s="252"/>
      <c r="AX616" s="252"/>
      <c r="AY616" s="252"/>
      <c r="AZ616" s="252"/>
      <c r="BA616" s="252"/>
      <c r="BB616" s="252"/>
    </row>
    <row r="617" spans="1:54" ht="15.7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c r="AA617" s="252"/>
      <c r="AB617" s="252"/>
      <c r="AC617" s="252"/>
      <c r="AD617" s="252"/>
      <c r="AE617" s="252"/>
      <c r="AF617" s="252"/>
      <c r="AG617" s="252"/>
      <c r="AH617" s="252"/>
      <c r="AI617" s="252"/>
      <c r="AJ617" s="252"/>
      <c r="AK617" s="252"/>
      <c r="AL617" s="252"/>
      <c r="AM617" s="252"/>
      <c r="AN617" s="252"/>
      <c r="AO617" s="252"/>
      <c r="AP617" s="252"/>
      <c r="AQ617" s="252"/>
      <c r="AR617" s="252"/>
      <c r="AS617" s="252"/>
      <c r="AT617" s="252"/>
      <c r="AU617" s="252"/>
      <c r="AV617" s="252"/>
      <c r="AW617" s="252"/>
      <c r="AX617" s="252"/>
      <c r="AY617" s="252"/>
      <c r="AZ617" s="252"/>
      <c r="BA617" s="252"/>
      <c r="BB617" s="252"/>
    </row>
    <row r="618" spans="1:54" ht="15.7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c r="AC618" s="252"/>
      <c r="AD618" s="252"/>
      <c r="AE618" s="252"/>
      <c r="AF618" s="252"/>
      <c r="AG618" s="252"/>
      <c r="AH618" s="252"/>
      <c r="AI618" s="252"/>
      <c r="AJ618" s="252"/>
      <c r="AK618" s="252"/>
      <c r="AL618" s="252"/>
      <c r="AM618" s="252"/>
      <c r="AN618" s="252"/>
      <c r="AO618" s="252"/>
      <c r="AP618" s="252"/>
      <c r="AQ618" s="252"/>
      <c r="AR618" s="252"/>
      <c r="AS618" s="252"/>
      <c r="AT618" s="252"/>
      <c r="AU618" s="252"/>
      <c r="AV618" s="252"/>
      <c r="AW618" s="252"/>
      <c r="AX618" s="252"/>
      <c r="AY618" s="252"/>
      <c r="AZ618" s="252"/>
      <c r="BA618" s="252"/>
      <c r="BB618" s="252"/>
    </row>
    <row r="619" spans="1:54" ht="15.7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c r="AA619" s="252"/>
      <c r="AB619" s="252"/>
      <c r="AC619" s="252"/>
      <c r="AD619" s="252"/>
      <c r="AE619" s="252"/>
      <c r="AF619" s="252"/>
      <c r="AG619" s="252"/>
      <c r="AH619" s="252"/>
      <c r="AI619" s="252"/>
      <c r="AJ619" s="252"/>
      <c r="AK619" s="252"/>
      <c r="AL619" s="252"/>
      <c r="AM619" s="252"/>
      <c r="AN619" s="252"/>
      <c r="AO619" s="252"/>
      <c r="AP619" s="252"/>
      <c r="AQ619" s="252"/>
      <c r="AR619" s="252"/>
      <c r="AS619" s="252"/>
      <c r="AT619" s="252"/>
      <c r="AU619" s="252"/>
      <c r="AV619" s="252"/>
      <c r="AW619" s="252"/>
      <c r="AX619" s="252"/>
      <c r="AY619" s="252"/>
      <c r="AZ619" s="252"/>
      <c r="BA619" s="252"/>
      <c r="BB619" s="252"/>
    </row>
    <row r="620" spans="1:54" ht="15.7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2"/>
      <c r="AK620" s="252"/>
      <c r="AL620" s="252"/>
      <c r="AM620" s="252"/>
      <c r="AN620" s="252"/>
      <c r="AO620" s="252"/>
      <c r="AP620" s="252"/>
      <c r="AQ620" s="252"/>
      <c r="AR620" s="252"/>
      <c r="AS620" s="252"/>
      <c r="AT620" s="252"/>
      <c r="AU620" s="252"/>
      <c r="AV620" s="252"/>
      <c r="AW620" s="252"/>
      <c r="AX620" s="252"/>
      <c r="AY620" s="252"/>
      <c r="AZ620" s="252"/>
      <c r="BA620" s="252"/>
      <c r="BB620" s="252"/>
    </row>
    <row r="621" spans="1:54" ht="15.7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c r="AA621" s="252"/>
      <c r="AB621" s="252"/>
      <c r="AC621" s="252"/>
      <c r="AD621" s="252"/>
      <c r="AE621" s="252"/>
      <c r="AF621" s="252"/>
      <c r="AG621" s="252"/>
      <c r="AH621" s="252"/>
      <c r="AI621" s="252"/>
      <c r="AJ621" s="252"/>
      <c r="AK621" s="252"/>
      <c r="AL621" s="252"/>
      <c r="AM621" s="252"/>
      <c r="AN621" s="252"/>
      <c r="AO621" s="252"/>
      <c r="AP621" s="252"/>
      <c r="AQ621" s="252"/>
      <c r="AR621" s="252"/>
      <c r="AS621" s="252"/>
      <c r="AT621" s="252"/>
      <c r="AU621" s="252"/>
      <c r="AV621" s="252"/>
      <c r="AW621" s="252"/>
      <c r="AX621" s="252"/>
      <c r="AY621" s="252"/>
      <c r="AZ621" s="252"/>
      <c r="BA621" s="252"/>
      <c r="BB621" s="252"/>
    </row>
    <row r="622" spans="1:54" ht="15.7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c r="AA622" s="252"/>
      <c r="AB622" s="252"/>
      <c r="AC622" s="252"/>
      <c r="AD622" s="252"/>
      <c r="AE622" s="252"/>
      <c r="AF622" s="252"/>
      <c r="AG622" s="252"/>
      <c r="AH622" s="252"/>
      <c r="AI622" s="252"/>
      <c r="AJ622" s="252"/>
      <c r="AK622" s="252"/>
      <c r="AL622" s="252"/>
      <c r="AM622" s="252"/>
      <c r="AN622" s="252"/>
      <c r="AO622" s="252"/>
      <c r="AP622" s="252"/>
      <c r="AQ622" s="252"/>
      <c r="AR622" s="252"/>
      <c r="AS622" s="252"/>
      <c r="AT622" s="252"/>
      <c r="AU622" s="252"/>
      <c r="AV622" s="252"/>
      <c r="AW622" s="252"/>
      <c r="AX622" s="252"/>
      <c r="AY622" s="252"/>
      <c r="AZ622" s="252"/>
      <c r="BA622" s="252"/>
      <c r="BB622" s="252"/>
    </row>
    <row r="623" spans="1:54" ht="15.7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c r="AA623" s="252"/>
      <c r="AB623" s="252"/>
      <c r="AC623" s="252"/>
      <c r="AD623" s="252"/>
      <c r="AE623" s="252"/>
      <c r="AF623" s="252"/>
      <c r="AG623" s="252"/>
      <c r="AH623" s="252"/>
      <c r="AI623" s="252"/>
      <c r="AJ623" s="252"/>
      <c r="AK623" s="252"/>
      <c r="AL623" s="252"/>
      <c r="AM623" s="252"/>
      <c r="AN623" s="252"/>
      <c r="AO623" s="252"/>
      <c r="AP623" s="252"/>
      <c r="AQ623" s="252"/>
      <c r="AR623" s="252"/>
      <c r="AS623" s="252"/>
      <c r="AT623" s="252"/>
      <c r="AU623" s="252"/>
      <c r="AV623" s="252"/>
      <c r="AW623" s="252"/>
      <c r="AX623" s="252"/>
      <c r="AY623" s="252"/>
      <c r="AZ623" s="252"/>
      <c r="BA623" s="252"/>
      <c r="BB623" s="252"/>
    </row>
    <row r="624" spans="1:54" ht="15.7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c r="AA624" s="252"/>
      <c r="AB624" s="252"/>
      <c r="AC624" s="252"/>
      <c r="AD624" s="252"/>
      <c r="AE624" s="252"/>
      <c r="AF624" s="252"/>
      <c r="AG624" s="252"/>
      <c r="AH624" s="252"/>
      <c r="AI624" s="252"/>
      <c r="AJ624" s="252"/>
      <c r="AK624" s="252"/>
      <c r="AL624" s="252"/>
      <c r="AM624" s="252"/>
      <c r="AN624" s="252"/>
      <c r="AO624" s="252"/>
      <c r="AP624" s="252"/>
      <c r="AQ624" s="252"/>
      <c r="AR624" s="252"/>
      <c r="AS624" s="252"/>
      <c r="AT624" s="252"/>
      <c r="AU624" s="252"/>
      <c r="AV624" s="252"/>
      <c r="AW624" s="252"/>
      <c r="AX624" s="252"/>
      <c r="AY624" s="252"/>
      <c r="AZ624" s="252"/>
      <c r="BA624" s="252"/>
      <c r="BB624" s="252"/>
    </row>
    <row r="625" spans="1:54" ht="15.7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row>
    <row r="626" spans="1:54" ht="15.7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c r="AA626" s="252"/>
      <c r="AB626" s="252"/>
      <c r="AC626" s="252"/>
      <c r="AD626" s="252"/>
      <c r="AE626" s="252"/>
      <c r="AF626" s="252"/>
      <c r="AG626" s="252"/>
      <c r="AH626" s="252"/>
      <c r="AI626" s="252"/>
      <c r="AJ626" s="252"/>
      <c r="AK626" s="252"/>
      <c r="AL626" s="252"/>
      <c r="AM626" s="252"/>
      <c r="AN626" s="252"/>
      <c r="AO626" s="252"/>
      <c r="AP626" s="252"/>
      <c r="AQ626" s="252"/>
      <c r="AR626" s="252"/>
      <c r="AS626" s="252"/>
      <c r="AT626" s="252"/>
      <c r="AU626" s="252"/>
      <c r="AV626" s="252"/>
      <c r="AW626" s="252"/>
      <c r="AX626" s="252"/>
      <c r="AY626" s="252"/>
      <c r="AZ626" s="252"/>
      <c r="BA626" s="252"/>
      <c r="BB626" s="252"/>
    </row>
    <row r="627" spans="1:54" ht="15.7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2"/>
      <c r="AL627" s="252"/>
      <c r="AM627" s="252"/>
      <c r="AN627" s="252"/>
      <c r="AO627" s="252"/>
      <c r="AP627" s="252"/>
      <c r="AQ627" s="252"/>
      <c r="AR627" s="252"/>
      <c r="AS627" s="252"/>
      <c r="AT627" s="252"/>
      <c r="AU627" s="252"/>
      <c r="AV627" s="252"/>
      <c r="AW627" s="252"/>
      <c r="AX627" s="252"/>
      <c r="AY627" s="252"/>
      <c r="AZ627" s="252"/>
      <c r="BA627" s="252"/>
      <c r="BB627" s="252"/>
    </row>
    <row r="628" spans="1:54" ht="15.7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c r="AA628" s="252"/>
      <c r="AB628" s="252"/>
      <c r="AC628" s="252"/>
      <c r="AD628" s="252"/>
      <c r="AE628" s="252"/>
      <c r="AF628" s="252"/>
      <c r="AG628" s="252"/>
      <c r="AH628" s="252"/>
      <c r="AI628" s="252"/>
      <c r="AJ628" s="252"/>
      <c r="AK628" s="252"/>
      <c r="AL628" s="252"/>
      <c r="AM628" s="252"/>
      <c r="AN628" s="252"/>
      <c r="AO628" s="252"/>
      <c r="AP628" s="252"/>
      <c r="AQ628" s="252"/>
      <c r="AR628" s="252"/>
      <c r="AS628" s="252"/>
      <c r="AT628" s="252"/>
      <c r="AU628" s="252"/>
      <c r="AV628" s="252"/>
      <c r="AW628" s="252"/>
      <c r="AX628" s="252"/>
      <c r="AY628" s="252"/>
      <c r="AZ628" s="252"/>
      <c r="BA628" s="252"/>
      <c r="BB628" s="252"/>
    </row>
    <row r="629" spans="1:54" ht="15.7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c r="AC629" s="252"/>
      <c r="AD629" s="252"/>
      <c r="AE629" s="252"/>
      <c r="AF629" s="252"/>
      <c r="AG629" s="252"/>
      <c r="AH629" s="252"/>
      <c r="AI629" s="252"/>
      <c r="AJ629" s="252"/>
      <c r="AK629" s="252"/>
      <c r="AL629" s="252"/>
      <c r="AM629" s="252"/>
      <c r="AN629" s="252"/>
      <c r="AO629" s="252"/>
      <c r="AP629" s="252"/>
      <c r="AQ629" s="252"/>
      <c r="AR629" s="252"/>
      <c r="AS629" s="252"/>
      <c r="AT629" s="252"/>
      <c r="AU629" s="252"/>
      <c r="AV629" s="252"/>
      <c r="AW629" s="252"/>
      <c r="AX629" s="252"/>
      <c r="AY629" s="252"/>
      <c r="AZ629" s="252"/>
      <c r="BA629" s="252"/>
      <c r="BB629" s="252"/>
    </row>
    <row r="630" spans="1:54" ht="15.7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252"/>
      <c r="AL630" s="252"/>
      <c r="AM630" s="252"/>
      <c r="AN630" s="252"/>
      <c r="AO630" s="252"/>
      <c r="AP630" s="252"/>
      <c r="AQ630" s="252"/>
      <c r="AR630" s="252"/>
      <c r="AS630" s="252"/>
      <c r="AT630" s="252"/>
      <c r="AU630" s="252"/>
      <c r="AV630" s="252"/>
      <c r="AW630" s="252"/>
      <c r="AX630" s="252"/>
      <c r="AY630" s="252"/>
      <c r="AZ630" s="252"/>
      <c r="BA630" s="252"/>
      <c r="BB630" s="252"/>
    </row>
    <row r="631" spans="1:54" ht="15.7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c r="AA631" s="252"/>
      <c r="AB631" s="252"/>
      <c r="AC631" s="252"/>
      <c r="AD631" s="252"/>
      <c r="AE631" s="252"/>
      <c r="AF631" s="252"/>
      <c r="AG631" s="252"/>
      <c r="AH631" s="252"/>
      <c r="AI631" s="252"/>
      <c r="AJ631" s="252"/>
      <c r="AK631" s="252"/>
      <c r="AL631" s="252"/>
      <c r="AM631" s="252"/>
      <c r="AN631" s="252"/>
      <c r="AO631" s="252"/>
      <c r="AP631" s="252"/>
      <c r="AQ631" s="252"/>
      <c r="AR631" s="252"/>
      <c r="AS631" s="252"/>
      <c r="AT631" s="252"/>
      <c r="AU631" s="252"/>
      <c r="AV631" s="252"/>
      <c r="AW631" s="252"/>
      <c r="AX631" s="252"/>
      <c r="AY631" s="252"/>
      <c r="AZ631" s="252"/>
      <c r="BA631" s="252"/>
      <c r="BB631" s="252"/>
    </row>
    <row r="632" spans="1:54" ht="15.7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c r="AA632" s="252"/>
      <c r="AB632" s="252"/>
      <c r="AC632" s="252"/>
      <c r="AD632" s="252"/>
      <c r="AE632" s="252"/>
      <c r="AF632" s="252"/>
      <c r="AG632" s="252"/>
      <c r="AH632" s="252"/>
      <c r="AI632" s="252"/>
      <c r="AJ632" s="252"/>
      <c r="AK632" s="252"/>
      <c r="AL632" s="252"/>
      <c r="AM632" s="252"/>
      <c r="AN632" s="252"/>
      <c r="AO632" s="252"/>
      <c r="AP632" s="252"/>
      <c r="AQ632" s="252"/>
      <c r="AR632" s="252"/>
      <c r="AS632" s="252"/>
      <c r="AT632" s="252"/>
      <c r="AU632" s="252"/>
      <c r="AV632" s="252"/>
      <c r="AW632" s="252"/>
      <c r="AX632" s="252"/>
      <c r="AY632" s="252"/>
      <c r="AZ632" s="252"/>
      <c r="BA632" s="252"/>
      <c r="BB632" s="252"/>
    </row>
    <row r="633" spans="1:54" ht="15.7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c r="AA633" s="252"/>
      <c r="AB633" s="252"/>
      <c r="AC633" s="252"/>
      <c r="AD633" s="252"/>
      <c r="AE633" s="252"/>
      <c r="AF633" s="252"/>
      <c r="AG633" s="252"/>
      <c r="AH633" s="252"/>
      <c r="AI633" s="252"/>
      <c r="AJ633" s="252"/>
      <c r="AK633" s="252"/>
      <c r="AL633" s="252"/>
      <c r="AM633" s="252"/>
      <c r="AN633" s="252"/>
      <c r="AO633" s="252"/>
      <c r="AP633" s="252"/>
      <c r="AQ633" s="252"/>
      <c r="AR633" s="252"/>
      <c r="AS633" s="252"/>
      <c r="AT633" s="252"/>
      <c r="AU633" s="252"/>
      <c r="AV633" s="252"/>
      <c r="AW633" s="252"/>
      <c r="AX633" s="252"/>
      <c r="AY633" s="252"/>
      <c r="AZ633" s="252"/>
      <c r="BA633" s="252"/>
      <c r="BB633" s="252"/>
    </row>
    <row r="634" spans="1:54" ht="15.7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c r="AA634" s="252"/>
      <c r="AB634" s="252"/>
      <c r="AC634" s="252"/>
      <c r="AD634" s="252"/>
      <c r="AE634" s="252"/>
      <c r="AF634" s="252"/>
      <c r="AG634" s="252"/>
      <c r="AH634" s="252"/>
      <c r="AI634" s="252"/>
      <c r="AJ634" s="252"/>
      <c r="AK634" s="252"/>
      <c r="AL634" s="252"/>
      <c r="AM634" s="252"/>
      <c r="AN634" s="252"/>
      <c r="AO634" s="252"/>
      <c r="AP634" s="252"/>
      <c r="AQ634" s="252"/>
      <c r="AR634" s="252"/>
      <c r="AS634" s="252"/>
      <c r="AT634" s="252"/>
      <c r="AU634" s="252"/>
      <c r="AV634" s="252"/>
      <c r="AW634" s="252"/>
      <c r="AX634" s="252"/>
      <c r="AY634" s="252"/>
      <c r="AZ634" s="252"/>
      <c r="BA634" s="252"/>
      <c r="BB634" s="252"/>
    </row>
    <row r="635" spans="1:54" ht="15.7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c r="AA635" s="252"/>
      <c r="AB635" s="252"/>
      <c r="AC635" s="252"/>
      <c r="AD635" s="252"/>
      <c r="AE635" s="252"/>
      <c r="AF635" s="252"/>
      <c r="AG635" s="252"/>
      <c r="AH635" s="252"/>
      <c r="AI635" s="252"/>
      <c r="AJ635" s="252"/>
      <c r="AK635" s="252"/>
      <c r="AL635" s="252"/>
      <c r="AM635" s="252"/>
      <c r="AN635" s="252"/>
      <c r="AO635" s="252"/>
      <c r="AP635" s="252"/>
      <c r="AQ635" s="252"/>
      <c r="AR635" s="252"/>
      <c r="AS635" s="252"/>
      <c r="AT635" s="252"/>
      <c r="AU635" s="252"/>
      <c r="AV635" s="252"/>
      <c r="AW635" s="252"/>
      <c r="AX635" s="252"/>
      <c r="AY635" s="252"/>
      <c r="AZ635" s="252"/>
      <c r="BA635" s="252"/>
      <c r="BB635" s="252"/>
    </row>
    <row r="636" spans="1:54" ht="15.7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c r="AA636" s="252"/>
      <c r="AB636" s="252"/>
      <c r="AC636" s="252"/>
      <c r="AD636" s="252"/>
      <c r="AE636" s="252"/>
      <c r="AF636" s="252"/>
      <c r="AG636" s="252"/>
      <c r="AH636" s="252"/>
      <c r="AI636" s="252"/>
      <c r="AJ636" s="252"/>
      <c r="AK636" s="252"/>
      <c r="AL636" s="252"/>
      <c r="AM636" s="252"/>
      <c r="AN636" s="252"/>
      <c r="AO636" s="252"/>
      <c r="AP636" s="252"/>
      <c r="AQ636" s="252"/>
      <c r="AR636" s="252"/>
      <c r="AS636" s="252"/>
      <c r="AT636" s="252"/>
      <c r="AU636" s="252"/>
      <c r="AV636" s="252"/>
      <c r="AW636" s="252"/>
      <c r="AX636" s="252"/>
      <c r="AY636" s="252"/>
      <c r="AZ636" s="252"/>
      <c r="BA636" s="252"/>
      <c r="BB636" s="252"/>
    </row>
    <row r="637" spans="1:54" ht="15.7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c r="AA637" s="252"/>
      <c r="AB637" s="252"/>
      <c r="AC637" s="252"/>
      <c r="AD637" s="252"/>
      <c r="AE637" s="252"/>
      <c r="AF637" s="252"/>
      <c r="AG637" s="252"/>
      <c r="AH637" s="252"/>
      <c r="AI637" s="252"/>
      <c r="AJ637" s="252"/>
      <c r="AK637" s="252"/>
      <c r="AL637" s="252"/>
      <c r="AM637" s="252"/>
      <c r="AN637" s="252"/>
      <c r="AO637" s="252"/>
      <c r="AP637" s="252"/>
      <c r="AQ637" s="252"/>
      <c r="AR637" s="252"/>
      <c r="AS637" s="252"/>
      <c r="AT637" s="252"/>
      <c r="AU637" s="252"/>
      <c r="AV637" s="252"/>
      <c r="AW637" s="252"/>
      <c r="AX637" s="252"/>
      <c r="AY637" s="252"/>
      <c r="AZ637" s="252"/>
      <c r="BA637" s="252"/>
      <c r="BB637" s="252"/>
    </row>
    <row r="638" spans="1:54" ht="15.7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c r="AA638" s="252"/>
      <c r="AB638" s="252"/>
      <c r="AC638" s="252"/>
      <c r="AD638" s="252"/>
      <c r="AE638" s="252"/>
      <c r="AF638" s="252"/>
      <c r="AG638" s="252"/>
      <c r="AH638" s="252"/>
      <c r="AI638" s="252"/>
      <c r="AJ638" s="252"/>
      <c r="AK638" s="252"/>
      <c r="AL638" s="252"/>
      <c r="AM638" s="252"/>
      <c r="AN638" s="252"/>
      <c r="AO638" s="252"/>
      <c r="AP638" s="252"/>
      <c r="AQ638" s="252"/>
      <c r="AR638" s="252"/>
      <c r="AS638" s="252"/>
      <c r="AT638" s="252"/>
      <c r="AU638" s="252"/>
      <c r="AV638" s="252"/>
      <c r="AW638" s="252"/>
      <c r="AX638" s="252"/>
      <c r="AY638" s="252"/>
      <c r="AZ638" s="252"/>
      <c r="BA638" s="252"/>
      <c r="BB638" s="252"/>
    </row>
    <row r="639" spans="1:54" ht="15.7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c r="AA639" s="252"/>
      <c r="AB639" s="252"/>
      <c r="AC639" s="252"/>
      <c r="AD639" s="252"/>
      <c r="AE639" s="252"/>
      <c r="AF639" s="252"/>
      <c r="AG639" s="252"/>
      <c r="AH639" s="252"/>
      <c r="AI639" s="252"/>
      <c r="AJ639" s="252"/>
      <c r="AK639" s="252"/>
      <c r="AL639" s="252"/>
      <c r="AM639" s="252"/>
      <c r="AN639" s="252"/>
      <c r="AO639" s="252"/>
      <c r="AP639" s="252"/>
      <c r="AQ639" s="252"/>
      <c r="AR639" s="252"/>
      <c r="AS639" s="252"/>
      <c r="AT639" s="252"/>
      <c r="AU639" s="252"/>
      <c r="AV639" s="252"/>
      <c r="AW639" s="252"/>
      <c r="AX639" s="252"/>
      <c r="AY639" s="252"/>
      <c r="AZ639" s="252"/>
      <c r="BA639" s="252"/>
      <c r="BB639" s="252"/>
    </row>
    <row r="640" spans="1:54" ht="15.7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c r="AA640" s="252"/>
      <c r="AB640" s="252"/>
      <c r="AC640" s="252"/>
      <c r="AD640" s="252"/>
      <c r="AE640" s="252"/>
      <c r="AF640" s="252"/>
      <c r="AG640" s="252"/>
      <c r="AH640" s="252"/>
      <c r="AI640" s="252"/>
      <c r="AJ640" s="252"/>
      <c r="AK640" s="252"/>
      <c r="AL640" s="252"/>
      <c r="AM640" s="252"/>
      <c r="AN640" s="252"/>
      <c r="AO640" s="252"/>
      <c r="AP640" s="252"/>
      <c r="AQ640" s="252"/>
      <c r="AR640" s="252"/>
      <c r="AS640" s="252"/>
      <c r="AT640" s="252"/>
      <c r="AU640" s="252"/>
      <c r="AV640" s="252"/>
      <c r="AW640" s="252"/>
      <c r="AX640" s="252"/>
      <c r="AY640" s="252"/>
      <c r="AZ640" s="252"/>
      <c r="BA640" s="252"/>
      <c r="BB640" s="252"/>
    </row>
    <row r="641" spans="1:54" ht="15.7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c r="AA641" s="252"/>
      <c r="AB641" s="252"/>
      <c r="AC641" s="252"/>
      <c r="AD641" s="252"/>
      <c r="AE641" s="252"/>
      <c r="AF641" s="252"/>
      <c r="AG641" s="252"/>
      <c r="AH641" s="252"/>
      <c r="AI641" s="252"/>
      <c r="AJ641" s="252"/>
      <c r="AK641" s="252"/>
      <c r="AL641" s="252"/>
      <c r="AM641" s="252"/>
      <c r="AN641" s="252"/>
      <c r="AO641" s="252"/>
      <c r="AP641" s="252"/>
      <c r="AQ641" s="252"/>
      <c r="AR641" s="252"/>
      <c r="AS641" s="252"/>
      <c r="AT641" s="252"/>
      <c r="AU641" s="252"/>
      <c r="AV641" s="252"/>
      <c r="AW641" s="252"/>
      <c r="AX641" s="252"/>
      <c r="AY641" s="252"/>
      <c r="AZ641" s="252"/>
      <c r="BA641" s="252"/>
      <c r="BB641" s="252"/>
    </row>
    <row r="642" spans="1:54" ht="15.7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c r="AA642" s="252"/>
      <c r="AB642" s="252"/>
      <c r="AC642" s="252"/>
      <c r="AD642" s="252"/>
      <c r="AE642" s="252"/>
      <c r="AF642" s="252"/>
      <c r="AG642" s="252"/>
      <c r="AH642" s="252"/>
      <c r="AI642" s="252"/>
      <c r="AJ642" s="252"/>
      <c r="AK642" s="252"/>
      <c r="AL642" s="252"/>
      <c r="AM642" s="252"/>
      <c r="AN642" s="252"/>
      <c r="AO642" s="252"/>
      <c r="AP642" s="252"/>
      <c r="AQ642" s="252"/>
      <c r="AR642" s="252"/>
      <c r="AS642" s="252"/>
      <c r="AT642" s="252"/>
      <c r="AU642" s="252"/>
      <c r="AV642" s="252"/>
      <c r="AW642" s="252"/>
      <c r="AX642" s="252"/>
      <c r="AY642" s="252"/>
      <c r="AZ642" s="252"/>
      <c r="BA642" s="252"/>
      <c r="BB642" s="252"/>
    </row>
    <row r="643" spans="1:54" ht="15.7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c r="AA643" s="252"/>
      <c r="AB643" s="252"/>
      <c r="AC643" s="252"/>
      <c r="AD643" s="252"/>
      <c r="AE643" s="252"/>
      <c r="AF643" s="252"/>
      <c r="AG643" s="252"/>
      <c r="AH643" s="252"/>
      <c r="AI643" s="252"/>
      <c r="AJ643" s="252"/>
      <c r="AK643" s="252"/>
      <c r="AL643" s="252"/>
      <c r="AM643" s="252"/>
      <c r="AN643" s="252"/>
      <c r="AO643" s="252"/>
      <c r="AP643" s="252"/>
      <c r="AQ643" s="252"/>
      <c r="AR643" s="252"/>
      <c r="AS643" s="252"/>
      <c r="AT643" s="252"/>
      <c r="AU643" s="252"/>
      <c r="AV643" s="252"/>
      <c r="AW643" s="252"/>
      <c r="AX643" s="252"/>
      <c r="AY643" s="252"/>
      <c r="AZ643" s="252"/>
      <c r="BA643" s="252"/>
      <c r="BB643" s="252"/>
    </row>
    <row r="644" spans="1:54" ht="15.7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c r="AA644" s="252"/>
      <c r="AB644" s="252"/>
      <c r="AC644" s="252"/>
      <c r="AD644" s="252"/>
      <c r="AE644" s="252"/>
      <c r="AF644" s="252"/>
      <c r="AG644" s="252"/>
      <c r="AH644" s="252"/>
      <c r="AI644" s="252"/>
      <c r="AJ644" s="252"/>
      <c r="AK644" s="252"/>
      <c r="AL644" s="252"/>
      <c r="AM644" s="252"/>
      <c r="AN644" s="252"/>
      <c r="AO644" s="252"/>
      <c r="AP644" s="252"/>
      <c r="AQ644" s="252"/>
      <c r="AR644" s="252"/>
      <c r="AS644" s="252"/>
      <c r="AT644" s="252"/>
      <c r="AU644" s="252"/>
      <c r="AV644" s="252"/>
      <c r="AW644" s="252"/>
      <c r="AX644" s="252"/>
      <c r="AY644" s="252"/>
      <c r="AZ644" s="252"/>
      <c r="BA644" s="252"/>
      <c r="BB644" s="252"/>
    </row>
    <row r="645" spans="1:54" ht="15.7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c r="AA645" s="252"/>
      <c r="AB645" s="252"/>
      <c r="AC645" s="252"/>
      <c r="AD645" s="252"/>
      <c r="AE645" s="252"/>
      <c r="AF645" s="252"/>
      <c r="AG645" s="252"/>
      <c r="AH645" s="252"/>
      <c r="AI645" s="252"/>
      <c r="AJ645" s="252"/>
      <c r="AK645" s="252"/>
      <c r="AL645" s="252"/>
      <c r="AM645" s="252"/>
      <c r="AN645" s="252"/>
      <c r="AO645" s="252"/>
      <c r="AP645" s="252"/>
      <c r="AQ645" s="252"/>
      <c r="AR645" s="252"/>
      <c r="AS645" s="252"/>
      <c r="AT645" s="252"/>
      <c r="AU645" s="252"/>
      <c r="AV645" s="252"/>
      <c r="AW645" s="252"/>
      <c r="AX645" s="252"/>
      <c r="AY645" s="252"/>
      <c r="AZ645" s="252"/>
      <c r="BA645" s="252"/>
      <c r="BB645" s="252"/>
    </row>
    <row r="646" spans="1:54" ht="15.7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2"/>
      <c r="AY646" s="252"/>
      <c r="AZ646" s="252"/>
      <c r="BA646" s="252"/>
      <c r="BB646" s="252"/>
    </row>
    <row r="647" spans="1:54" ht="15.7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c r="AA647" s="252"/>
      <c r="AB647" s="252"/>
      <c r="AC647" s="252"/>
      <c r="AD647" s="252"/>
      <c r="AE647" s="252"/>
      <c r="AF647" s="252"/>
      <c r="AG647" s="252"/>
      <c r="AH647" s="252"/>
      <c r="AI647" s="252"/>
      <c r="AJ647" s="252"/>
      <c r="AK647" s="252"/>
      <c r="AL647" s="252"/>
      <c r="AM647" s="252"/>
      <c r="AN647" s="252"/>
      <c r="AO647" s="252"/>
      <c r="AP647" s="252"/>
      <c r="AQ647" s="252"/>
      <c r="AR647" s="252"/>
      <c r="AS647" s="252"/>
      <c r="AT647" s="252"/>
      <c r="AU647" s="252"/>
      <c r="AV647" s="252"/>
      <c r="AW647" s="252"/>
      <c r="AX647" s="252"/>
      <c r="AY647" s="252"/>
      <c r="AZ647" s="252"/>
      <c r="BA647" s="252"/>
      <c r="BB647" s="252"/>
    </row>
    <row r="648" spans="1:54" ht="15.7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c r="AA648" s="252"/>
      <c r="AB648" s="252"/>
      <c r="AC648" s="252"/>
      <c r="AD648" s="252"/>
      <c r="AE648" s="252"/>
      <c r="AF648" s="252"/>
      <c r="AG648" s="252"/>
      <c r="AH648" s="252"/>
      <c r="AI648" s="252"/>
      <c r="AJ648" s="252"/>
      <c r="AK648" s="252"/>
      <c r="AL648" s="252"/>
      <c r="AM648" s="252"/>
      <c r="AN648" s="252"/>
      <c r="AO648" s="252"/>
      <c r="AP648" s="252"/>
      <c r="AQ648" s="252"/>
      <c r="AR648" s="252"/>
      <c r="AS648" s="252"/>
      <c r="AT648" s="252"/>
      <c r="AU648" s="252"/>
      <c r="AV648" s="252"/>
      <c r="AW648" s="252"/>
      <c r="AX648" s="252"/>
      <c r="AY648" s="252"/>
      <c r="AZ648" s="252"/>
      <c r="BA648" s="252"/>
      <c r="BB648" s="252"/>
    </row>
    <row r="649" spans="1:54" ht="15.7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c r="AA649" s="252"/>
      <c r="AB649" s="252"/>
      <c r="AC649" s="252"/>
      <c r="AD649" s="252"/>
      <c r="AE649" s="252"/>
      <c r="AF649" s="252"/>
      <c r="AG649" s="252"/>
      <c r="AH649" s="252"/>
      <c r="AI649" s="252"/>
      <c r="AJ649" s="252"/>
      <c r="AK649" s="252"/>
      <c r="AL649" s="252"/>
      <c r="AM649" s="252"/>
      <c r="AN649" s="252"/>
      <c r="AO649" s="252"/>
      <c r="AP649" s="252"/>
      <c r="AQ649" s="252"/>
      <c r="AR649" s="252"/>
      <c r="AS649" s="252"/>
      <c r="AT649" s="252"/>
      <c r="AU649" s="252"/>
      <c r="AV649" s="252"/>
      <c r="AW649" s="252"/>
      <c r="AX649" s="252"/>
      <c r="AY649" s="252"/>
      <c r="AZ649" s="252"/>
      <c r="BA649" s="252"/>
      <c r="BB649" s="252"/>
    </row>
    <row r="650" spans="1:54" ht="15.7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c r="AC650" s="252"/>
      <c r="AD650" s="252"/>
      <c r="AE650" s="252"/>
      <c r="AF650" s="252"/>
      <c r="AG650" s="252"/>
      <c r="AH650" s="252"/>
      <c r="AI650" s="252"/>
      <c r="AJ650" s="252"/>
      <c r="AK650" s="252"/>
      <c r="AL650" s="252"/>
      <c r="AM650" s="252"/>
      <c r="AN650" s="252"/>
      <c r="AO650" s="252"/>
      <c r="AP650" s="252"/>
      <c r="AQ650" s="252"/>
      <c r="AR650" s="252"/>
      <c r="AS650" s="252"/>
      <c r="AT650" s="252"/>
      <c r="AU650" s="252"/>
      <c r="AV650" s="252"/>
      <c r="AW650" s="252"/>
      <c r="AX650" s="252"/>
      <c r="AY650" s="252"/>
      <c r="AZ650" s="252"/>
      <c r="BA650" s="252"/>
      <c r="BB650" s="252"/>
    </row>
    <row r="651" spans="1:54" ht="15.7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c r="AA651" s="252"/>
      <c r="AB651" s="252"/>
      <c r="AC651" s="252"/>
      <c r="AD651" s="252"/>
      <c r="AE651" s="252"/>
      <c r="AF651" s="252"/>
      <c r="AG651" s="252"/>
      <c r="AH651" s="252"/>
      <c r="AI651" s="252"/>
      <c r="AJ651" s="252"/>
      <c r="AK651" s="252"/>
      <c r="AL651" s="252"/>
      <c r="AM651" s="252"/>
      <c r="AN651" s="252"/>
      <c r="AO651" s="252"/>
      <c r="AP651" s="252"/>
      <c r="AQ651" s="252"/>
      <c r="AR651" s="252"/>
      <c r="AS651" s="252"/>
      <c r="AT651" s="252"/>
      <c r="AU651" s="252"/>
      <c r="AV651" s="252"/>
      <c r="AW651" s="252"/>
      <c r="AX651" s="252"/>
      <c r="AY651" s="252"/>
      <c r="AZ651" s="252"/>
      <c r="BA651" s="252"/>
      <c r="BB651" s="252"/>
    </row>
    <row r="652" spans="1:54" ht="15.7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c r="AC652" s="252"/>
      <c r="AD652" s="252"/>
      <c r="AE652" s="252"/>
      <c r="AF652" s="252"/>
      <c r="AG652" s="252"/>
      <c r="AH652" s="252"/>
      <c r="AI652" s="252"/>
      <c r="AJ652" s="252"/>
      <c r="AK652" s="252"/>
      <c r="AL652" s="252"/>
      <c r="AM652" s="252"/>
      <c r="AN652" s="252"/>
      <c r="AO652" s="252"/>
      <c r="AP652" s="252"/>
      <c r="AQ652" s="252"/>
      <c r="AR652" s="252"/>
      <c r="AS652" s="252"/>
      <c r="AT652" s="252"/>
      <c r="AU652" s="252"/>
      <c r="AV652" s="252"/>
      <c r="AW652" s="252"/>
      <c r="AX652" s="252"/>
      <c r="AY652" s="252"/>
      <c r="AZ652" s="252"/>
      <c r="BA652" s="252"/>
      <c r="BB652" s="252"/>
    </row>
    <row r="653" spans="1:54" ht="15.7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c r="AA653" s="252"/>
      <c r="AB653" s="252"/>
      <c r="AC653" s="252"/>
      <c r="AD653" s="252"/>
      <c r="AE653" s="252"/>
      <c r="AF653" s="252"/>
      <c r="AG653" s="252"/>
      <c r="AH653" s="252"/>
      <c r="AI653" s="252"/>
      <c r="AJ653" s="252"/>
      <c r="AK653" s="252"/>
      <c r="AL653" s="252"/>
      <c r="AM653" s="252"/>
      <c r="AN653" s="252"/>
      <c r="AO653" s="252"/>
      <c r="AP653" s="252"/>
      <c r="AQ653" s="252"/>
      <c r="AR653" s="252"/>
      <c r="AS653" s="252"/>
      <c r="AT653" s="252"/>
      <c r="AU653" s="252"/>
      <c r="AV653" s="252"/>
      <c r="AW653" s="252"/>
      <c r="AX653" s="252"/>
      <c r="AY653" s="252"/>
      <c r="AZ653" s="252"/>
      <c r="BA653" s="252"/>
      <c r="BB653" s="252"/>
    </row>
    <row r="654" spans="1:54" ht="15.7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c r="AA654" s="252"/>
      <c r="AB654" s="252"/>
      <c r="AC654" s="252"/>
      <c r="AD654" s="252"/>
      <c r="AE654" s="252"/>
      <c r="AF654" s="252"/>
      <c r="AG654" s="252"/>
      <c r="AH654" s="252"/>
      <c r="AI654" s="252"/>
      <c r="AJ654" s="252"/>
      <c r="AK654" s="252"/>
      <c r="AL654" s="252"/>
      <c r="AM654" s="252"/>
      <c r="AN654" s="252"/>
      <c r="AO654" s="252"/>
      <c r="AP654" s="252"/>
      <c r="AQ654" s="252"/>
      <c r="AR654" s="252"/>
      <c r="AS654" s="252"/>
      <c r="AT654" s="252"/>
      <c r="AU654" s="252"/>
      <c r="AV654" s="252"/>
      <c r="AW654" s="252"/>
      <c r="AX654" s="252"/>
      <c r="AY654" s="252"/>
      <c r="AZ654" s="252"/>
      <c r="BA654" s="252"/>
      <c r="BB654" s="252"/>
    </row>
    <row r="655" spans="1:54" ht="15.7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c r="AC655" s="252"/>
      <c r="AD655" s="252"/>
      <c r="AE655" s="252"/>
      <c r="AF655" s="252"/>
      <c r="AG655" s="252"/>
      <c r="AH655" s="252"/>
      <c r="AI655" s="252"/>
      <c r="AJ655" s="252"/>
      <c r="AK655" s="252"/>
      <c r="AL655" s="252"/>
      <c r="AM655" s="252"/>
      <c r="AN655" s="252"/>
      <c r="AO655" s="252"/>
      <c r="AP655" s="252"/>
      <c r="AQ655" s="252"/>
      <c r="AR655" s="252"/>
      <c r="AS655" s="252"/>
      <c r="AT655" s="252"/>
      <c r="AU655" s="252"/>
      <c r="AV655" s="252"/>
      <c r="AW655" s="252"/>
      <c r="AX655" s="252"/>
      <c r="AY655" s="252"/>
      <c r="AZ655" s="252"/>
      <c r="BA655" s="252"/>
      <c r="BB655" s="252"/>
    </row>
    <row r="656" spans="1:54" ht="15.7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c r="AA656" s="252"/>
      <c r="AB656" s="252"/>
      <c r="AC656" s="252"/>
      <c r="AD656" s="252"/>
      <c r="AE656" s="252"/>
      <c r="AF656" s="252"/>
      <c r="AG656" s="252"/>
      <c r="AH656" s="252"/>
      <c r="AI656" s="252"/>
      <c r="AJ656" s="252"/>
      <c r="AK656" s="252"/>
      <c r="AL656" s="252"/>
      <c r="AM656" s="252"/>
      <c r="AN656" s="252"/>
      <c r="AO656" s="252"/>
      <c r="AP656" s="252"/>
      <c r="AQ656" s="252"/>
      <c r="AR656" s="252"/>
      <c r="AS656" s="252"/>
      <c r="AT656" s="252"/>
      <c r="AU656" s="252"/>
      <c r="AV656" s="252"/>
      <c r="AW656" s="252"/>
      <c r="AX656" s="252"/>
      <c r="AY656" s="252"/>
      <c r="AZ656" s="252"/>
      <c r="BA656" s="252"/>
      <c r="BB656" s="252"/>
    </row>
    <row r="657" spans="1:54" ht="15.7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c r="AA657" s="252"/>
      <c r="AB657" s="252"/>
      <c r="AC657" s="252"/>
      <c r="AD657" s="252"/>
      <c r="AE657" s="252"/>
      <c r="AF657" s="252"/>
      <c r="AG657" s="252"/>
      <c r="AH657" s="252"/>
      <c r="AI657" s="252"/>
      <c r="AJ657" s="252"/>
      <c r="AK657" s="252"/>
      <c r="AL657" s="252"/>
      <c r="AM657" s="252"/>
      <c r="AN657" s="252"/>
      <c r="AO657" s="252"/>
      <c r="AP657" s="252"/>
      <c r="AQ657" s="252"/>
      <c r="AR657" s="252"/>
      <c r="AS657" s="252"/>
      <c r="AT657" s="252"/>
      <c r="AU657" s="252"/>
      <c r="AV657" s="252"/>
      <c r="AW657" s="252"/>
      <c r="AX657" s="252"/>
      <c r="AY657" s="252"/>
      <c r="AZ657" s="252"/>
      <c r="BA657" s="252"/>
      <c r="BB657" s="252"/>
    </row>
    <row r="658" spans="1:54" ht="15.7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252"/>
      <c r="AF658" s="252"/>
      <c r="AG658" s="252"/>
      <c r="AH658" s="252"/>
      <c r="AI658" s="252"/>
      <c r="AJ658" s="252"/>
      <c r="AK658" s="252"/>
      <c r="AL658" s="252"/>
      <c r="AM658" s="252"/>
      <c r="AN658" s="252"/>
      <c r="AO658" s="252"/>
      <c r="AP658" s="252"/>
      <c r="AQ658" s="252"/>
      <c r="AR658" s="252"/>
      <c r="AS658" s="252"/>
      <c r="AT658" s="252"/>
      <c r="AU658" s="252"/>
      <c r="AV658" s="252"/>
      <c r="AW658" s="252"/>
      <c r="AX658" s="252"/>
      <c r="AY658" s="252"/>
      <c r="AZ658" s="252"/>
      <c r="BA658" s="252"/>
      <c r="BB658" s="252"/>
    </row>
    <row r="659" spans="1:54" ht="15.7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c r="AA659" s="252"/>
      <c r="AB659" s="252"/>
      <c r="AC659" s="252"/>
      <c r="AD659" s="252"/>
      <c r="AE659" s="252"/>
      <c r="AF659" s="252"/>
      <c r="AG659" s="252"/>
      <c r="AH659" s="252"/>
      <c r="AI659" s="252"/>
      <c r="AJ659" s="252"/>
      <c r="AK659" s="252"/>
      <c r="AL659" s="252"/>
      <c r="AM659" s="252"/>
      <c r="AN659" s="252"/>
      <c r="AO659" s="252"/>
      <c r="AP659" s="252"/>
      <c r="AQ659" s="252"/>
      <c r="AR659" s="252"/>
      <c r="AS659" s="252"/>
      <c r="AT659" s="252"/>
      <c r="AU659" s="252"/>
      <c r="AV659" s="252"/>
      <c r="AW659" s="252"/>
      <c r="AX659" s="252"/>
      <c r="AY659" s="252"/>
      <c r="AZ659" s="252"/>
      <c r="BA659" s="252"/>
      <c r="BB659" s="252"/>
    </row>
    <row r="660" spans="1:54" ht="15.7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c r="AA660" s="252"/>
      <c r="AB660" s="252"/>
      <c r="AC660" s="252"/>
      <c r="AD660" s="252"/>
      <c r="AE660" s="252"/>
      <c r="AF660" s="252"/>
      <c r="AG660" s="252"/>
      <c r="AH660" s="252"/>
      <c r="AI660" s="252"/>
      <c r="AJ660" s="252"/>
      <c r="AK660" s="252"/>
      <c r="AL660" s="252"/>
      <c r="AM660" s="252"/>
      <c r="AN660" s="252"/>
      <c r="AO660" s="252"/>
      <c r="AP660" s="252"/>
      <c r="AQ660" s="252"/>
      <c r="AR660" s="252"/>
      <c r="AS660" s="252"/>
      <c r="AT660" s="252"/>
      <c r="AU660" s="252"/>
      <c r="AV660" s="252"/>
      <c r="AW660" s="252"/>
      <c r="AX660" s="252"/>
      <c r="AY660" s="252"/>
      <c r="AZ660" s="252"/>
      <c r="BA660" s="252"/>
      <c r="BB660" s="252"/>
    </row>
    <row r="661" spans="1:54" ht="15.7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2"/>
      <c r="AK661" s="252"/>
      <c r="AL661" s="252"/>
      <c r="AM661" s="252"/>
      <c r="AN661" s="252"/>
      <c r="AO661" s="252"/>
      <c r="AP661" s="252"/>
      <c r="AQ661" s="252"/>
      <c r="AR661" s="252"/>
      <c r="AS661" s="252"/>
      <c r="AT661" s="252"/>
      <c r="AU661" s="252"/>
      <c r="AV661" s="252"/>
      <c r="AW661" s="252"/>
      <c r="AX661" s="252"/>
      <c r="AY661" s="252"/>
      <c r="AZ661" s="252"/>
      <c r="BA661" s="252"/>
      <c r="BB661" s="252"/>
    </row>
    <row r="662" spans="1:54" ht="15.7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c r="AC662" s="252"/>
      <c r="AD662" s="252"/>
      <c r="AE662" s="252"/>
      <c r="AF662" s="252"/>
      <c r="AG662" s="252"/>
      <c r="AH662" s="252"/>
      <c r="AI662" s="252"/>
      <c r="AJ662" s="252"/>
      <c r="AK662" s="252"/>
      <c r="AL662" s="252"/>
      <c r="AM662" s="252"/>
      <c r="AN662" s="252"/>
      <c r="AO662" s="252"/>
      <c r="AP662" s="252"/>
      <c r="AQ662" s="252"/>
      <c r="AR662" s="252"/>
      <c r="AS662" s="252"/>
      <c r="AT662" s="252"/>
      <c r="AU662" s="252"/>
      <c r="AV662" s="252"/>
      <c r="AW662" s="252"/>
      <c r="AX662" s="252"/>
      <c r="AY662" s="252"/>
      <c r="AZ662" s="252"/>
      <c r="BA662" s="252"/>
      <c r="BB662" s="252"/>
    </row>
    <row r="663" spans="1:54" ht="15.7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252"/>
      <c r="AL663" s="252"/>
      <c r="AM663" s="252"/>
      <c r="AN663" s="252"/>
      <c r="AO663" s="252"/>
      <c r="AP663" s="252"/>
      <c r="AQ663" s="252"/>
      <c r="AR663" s="252"/>
      <c r="AS663" s="252"/>
      <c r="AT663" s="252"/>
      <c r="AU663" s="252"/>
      <c r="AV663" s="252"/>
      <c r="AW663" s="252"/>
      <c r="AX663" s="252"/>
      <c r="AY663" s="252"/>
      <c r="AZ663" s="252"/>
      <c r="BA663" s="252"/>
      <c r="BB663" s="252"/>
    </row>
    <row r="664" spans="1:54" ht="15.7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c r="AA664" s="252"/>
      <c r="AB664" s="252"/>
      <c r="AC664" s="252"/>
      <c r="AD664" s="252"/>
      <c r="AE664" s="252"/>
      <c r="AF664" s="252"/>
      <c r="AG664" s="252"/>
      <c r="AH664" s="252"/>
      <c r="AI664" s="252"/>
      <c r="AJ664" s="252"/>
      <c r="AK664" s="252"/>
      <c r="AL664" s="252"/>
      <c r="AM664" s="252"/>
      <c r="AN664" s="252"/>
      <c r="AO664" s="252"/>
      <c r="AP664" s="252"/>
      <c r="AQ664" s="252"/>
      <c r="AR664" s="252"/>
      <c r="AS664" s="252"/>
      <c r="AT664" s="252"/>
      <c r="AU664" s="252"/>
      <c r="AV664" s="252"/>
      <c r="AW664" s="252"/>
      <c r="AX664" s="252"/>
      <c r="AY664" s="252"/>
      <c r="AZ664" s="252"/>
      <c r="BA664" s="252"/>
      <c r="BB664" s="252"/>
    </row>
    <row r="665" spans="1:54" ht="15.7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c r="AC665" s="252"/>
      <c r="AD665" s="252"/>
      <c r="AE665" s="252"/>
      <c r="AF665" s="252"/>
      <c r="AG665" s="252"/>
      <c r="AH665" s="252"/>
      <c r="AI665" s="252"/>
      <c r="AJ665" s="252"/>
      <c r="AK665" s="252"/>
      <c r="AL665" s="252"/>
      <c r="AM665" s="252"/>
      <c r="AN665" s="252"/>
      <c r="AO665" s="252"/>
      <c r="AP665" s="252"/>
      <c r="AQ665" s="252"/>
      <c r="AR665" s="252"/>
      <c r="AS665" s="252"/>
      <c r="AT665" s="252"/>
      <c r="AU665" s="252"/>
      <c r="AV665" s="252"/>
      <c r="AW665" s="252"/>
      <c r="AX665" s="252"/>
      <c r="AY665" s="252"/>
      <c r="AZ665" s="252"/>
      <c r="BA665" s="252"/>
      <c r="BB665" s="252"/>
    </row>
    <row r="666" spans="1:54" ht="15.7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row>
    <row r="667" spans="1:54" ht="15.7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c r="AA667" s="252"/>
      <c r="AB667" s="252"/>
      <c r="AC667" s="252"/>
      <c r="AD667" s="252"/>
      <c r="AE667" s="252"/>
      <c r="AF667" s="252"/>
      <c r="AG667" s="252"/>
      <c r="AH667" s="252"/>
      <c r="AI667" s="252"/>
      <c r="AJ667" s="252"/>
      <c r="AK667" s="252"/>
      <c r="AL667" s="252"/>
      <c r="AM667" s="252"/>
      <c r="AN667" s="252"/>
      <c r="AO667" s="252"/>
      <c r="AP667" s="252"/>
      <c r="AQ667" s="252"/>
      <c r="AR667" s="252"/>
      <c r="AS667" s="252"/>
      <c r="AT667" s="252"/>
      <c r="AU667" s="252"/>
      <c r="AV667" s="252"/>
      <c r="AW667" s="252"/>
      <c r="AX667" s="252"/>
      <c r="AY667" s="252"/>
      <c r="AZ667" s="252"/>
      <c r="BA667" s="252"/>
      <c r="BB667" s="252"/>
    </row>
    <row r="668" spans="1:54" ht="15.7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c r="AA668" s="252"/>
      <c r="AB668" s="252"/>
      <c r="AC668" s="252"/>
      <c r="AD668" s="252"/>
      <c r="AE668" s="252"/>
      <c r="AF668" s="252"/>
      <c r="AG668" s="252"/>
      <c r="AH668" s="252"/>
      <c r="AI668" s="252"/>
      <c r="AJ668" s="252"/>
      <c r="AK668" s="252"/>
      <c r="AL668" s="252"/>
      <c r="AM668" s="252"/>
      <c r="AN668" s="252"/>
      <c r="AO668" s="252"/>
      <c r="AP668" s="252"/>
      <c r="AQ668" s="252"/>
      <c r="AR668" s="252"/>
      <c r="AS668" s="252"/>
      <c r="AT668" s="252"/>
      <c r="AU668" s="252"/>
      <c r="AV668" s="252"/>
      <c r="AW668" s="252"/>
      <c r="AX668" s="252"/>
      <c r="AY668" s="252"/>
      <c r="AZ668" s="252"/>
      <c r="BA668" s="252"/>
      <c r="BB668" s="252"/>
    </row>
    <row r="669" spans="1:54" ht="15.7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c r="AC669" s="252"/>
      <c r="AD669" s="252"/>
      <c r="AE669" s="252"/>
      <c r="AF669" s="252"/>
      <c r="AG669" s="252"/>
      <c r="AH669" s="252"/>
      <c r="AI669" s="252"/>
      <c r="AJ669" s="252"/>
      <c r="AK669" s="252"/>
      <c r="AL669" s="252"/>
      <c r="AM669" s="252"/>
      <c r="AN669" s="252"/>
      <c r="AO669" s="252"/>
      <c r="AP669" s="252"/>
      <c r="AQ669" s="252"/>
      <c r="AR669" s="252"/>
      <c r="AS669" s="252"/>
      <c r="AT669" s="252"/>
      <c r="AU669" s="252"/>
      <c r="AV669" s="252"/>
      <c r="AW669" s="252"/>
      <c r="AX669" s="252"/>
      <c r="AY669" s="252"/>
      <c r="AZ669" s="252"/>
      <c r="BA669" s="252"/>
      <c r="BB669" s="252"/>
    </row>
    <row r="670" spans="1:54" ht="15.7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c r="AA670" s="252"/>
      <c r="AB670" s="252"/>
      <c r="AC670" s="252"/>
      <c r="AD670" s="252"/>
      <c r="AE670" s="252"/>
      <c r="AF670" s="252"/>
      <c r="AG670" s="252"/>
      <c r="AH670" s="252"/>
      <c r="AI670" s="252"/>
      <c r="AJ670" s="252"/>
      <c r="AK670" s="252"/>
      <c r="AL670" s="252"/>
      <c r="AM670" s="252"/>
      <c r="AN670" s="252"/>
      <c r="AO670" s="252"/>
      <c r="AP670" s="252"/>
      <c r="AQ670" s="252"/>
      <c r="AR670" s="252"/>
      <c r="AS670" s="252"/>
      <c r="AT670" s="252"/>
      <c r="AU670" s="252"/>
      <c r="AV670" s="252"/>
      <c r="AW670" s="252"/>
      <c r="AX670" s="252"/>
      <c r="AY670" s="252"/>
      <c r="AZ670" s="252"/>
      <c r="BA670" s="252"/>
      <c r="BB670" s="252"/>
    </row>
    <row r="671" spans="1:54" ht="15.7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c r="AA671" s="252"/>
      <c r="AB671" s="252"/>
      <c r="AC671" s="252"/>
      <c r="AD671" s="252"/>
      <c r="AE671" s="252"/>
      <c r="AF671" s="252"/>
      <c r="AG671" s="252"/>
      <c r="AH671" s="252"/>
      <c r="AI671" s="252"/>
      <c r="AJ671" s="252"/>
      <c r="AK671" s="252"/>
      <c r="AL671" s="252"/>
      <c r="AM671" s="252"/>
      <c r="AN671" s="252"/>
      <c r="AO671" s="252"/>
      <c r="AP671" s="252"/>
      <c r="AQ671" s="252"/>
      <c r="AR671" s="252"/>
      <c r="AS671" s="252"/>
      <c r="AT671" s="252"/>
      <c r="AU671" s="252"/>
      <c r="AV671" s="252"/>
      <c r="AW671" s="252"/>
      <c r="AX671" s="252"/>
      <c r="AY671" s="252"/>
      <c r="AZ671" s="252"/>
      <c r="BA671" s="252"/>
      <c r="BB671" s="252"/>
    </row>
    <row r="672" spans="1:54" ht="15.7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c r="AA672" s="252"/>
      <c r="AB672" s="252"/>
      <c r="AC672" s="252"/>
      <c r="AD672" s="252"/>
      <c r="AE672" s="252"/>
      <c r="AF672" s="252"/>
      <c r="AG672" s="252"/>
      <c r="AH672" s="252"/>
      <c r="AI672" s="252"/>
      <c r="AJ672" s="252"/>
      <c r="AK672" s="252"/>
      <c r="AL672" s="252"/>
      <c r="AM672" s="252"/>
      <c r="AN672" s="252"/>
      <c r="AO672" s="252"/>
      <c r="AP672" s="252"/>
      <c r="AQ672" s="252"/>
      <c r="AR672" s="252"/>
      <c r="AS672" s="252"/>
      <c r="AT672" s="252"/>
      <c r="AU672" s="252"/>
      <c r="AV672" s="252"/>
      <c r="AW672" s="252"/>
      <c r="AX672" s="252"/>
      <c r="AY672" s="252"/>
      <c r="AZ672" s="252"/>
      <c r="BA672" s="252"/>
      <c r="BB672" s="252"/>
    </row>
    <row r="673" spans="1:54" ht="15.7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c r="AA673" s="252"/>
      <c r="AB673" s="252"/>
      <c r="AC673" s="252"/>
      <c r="AD673" s="252"/>
      <c r="AE673" s="252"/>
      <c r="AF673" s="252"/>
      <c r="AG673" s="252"/>
      <c r="AH673" s="252"/>
      <c r="AI673" s="252"/>
      <c r="AJ673" s="252"/>
      <c r="AK673" s="252"/>
      <c r="AL673" s="252"/>
      <c r="AM673" s="252"/>
      <c r="AN673" s="252"/>
      <c r="AO673" s="252"/>
      <c r="AP673" s="252"/>
      <c r="AQ673" s="252"/>
      <c r="AR673" s="252"/>
      <c r="AS673" s="252"/>
      <c r="AT673" s="252"/>
      <c r="AU673" s="252"/>
      <c r="AV673" s="252"/>
      <c r="AW673" s="252"/>
      <c r="AX673" s="252"/>
      <c r="AY673" s="252"/>
      <c r="AZ673" s="252"/>
      <c r="BA673" s="252"/>
      <c r="BB673" s="252"/>
    </row>
    <row r="674" spans="1:54" ht="15.7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c r="AA674" s="252"/>
      <c r="AB674" s="252"/>
      <c r="AC674" s="252"/>
      <c r="AD674" s="252"/>
      <c r="AE674" s="252"/>
      <c r="AF674" s="252"/>
      <c r="AG674" s="252"/>
      <c r="AH674" s="252"/>
      <c r="AI674" s="252"/>
      <c r="AJ674" s="252"/>
      <c r="AK674" s="252"/>
      <c r="AL674" s="252"/>
      <c r="AM674" s="252"/>
      <c r="AN674" s="252"/>
      <c r="AO674" s="252"/>
      <c r="AP674" s="252"/>
      <c r="AQ674" s="252"/>
      <c r="AR674" s="252"/>
      <c r="AS674" s="252"/>
      <c r="AT674" s="252"/>
      <c r="AU674" s="252"/>
      <c r="AV674" s="252"/>
      <c r="AW674" s="252"/>
      <c r="AX674" s="252"/>
      <c r="AY674" s="252"/>
      <c r="AZ674" s="252"/>
      <c r="BA674" s="252"/>
      <c r="BB674" s="252"/>
    </row>
    <row r="675" spans="1:54" ht="15.7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c r="AA675" s="252"/>
      <c r="AB675" s="252"/>
      <c r="AC675" s="252"/>
      <c r="AD675" s="252"/>
      <c r="AE675" s="252"/>
      <c r="AF675" s="252"/>
      <c r="AG675" s="252"/>
      <c r="AH675" s="252"/>
      <c r="AI675" s="252"/>
      <c r="AJ675" s="252"/>
      <c r="AK675" s="252"/>
      <c r="AL675" s="252"/>
      <c r="AM675" s="252"/>
      <c r="AN675" s="252"/>
      <c r="AO675" s="252"/>
      <c r="AP675" s="252"/>
      <c r="AQ675" s="252"/>
      <c r="AR675" s="252"/>
      <c r="AS675" s="252"/>
      <c r="AT675" s="252"/>
      <c r="AU675" s="252"/>
      <c r="AV675" s="252"/>
      <c r="AW675" s="252"/>
      <c r="AX675" s="252"/>
      <c r="AY675" s="252"/>
      <c r="AZ675" s="252"/>
      <c r="BA675" s="252"/>
      <c r="BB675" s="252"/>
    </row>
    <row r="676" spans="1:54" ht="15.7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c r="AA676" s="252"/>
      <c r="AB676" s="252"/>
      <c r="AC676" s="252"/>
      <c r="AD676" s="252"/>
      <c r="AE676" s="252"/>
      <c r="AF676" s="252"/>
      <c r="AG676" s="252"/>
      <c r="AH676" s="252"/>
      <c r="AI676" s="252"/>
      <c r="AJ676" s="252"/>
      <c r="AK676" s="252"/>
      <c r="AL676" s="252"/>
      <c r="AM676" s="252"/>
      <c r="AN676" s="252"/>
      <c r="AO676" s="252"/>
      <c r="AP676" s="252"/>
      <c r="AQ676" s="252"/>
      <c r="AR676" s="252"/>
      <c r="AS676" s="252"/>
      <c r="AT676" s="252"/>
      <c r="AU676" s="252"/>
      <c r="AV676" s="252"/>
      <c r="AW676" s="252"/>
      <c r="AX676" s="252"/>
      <c r="AY676" s="252"/>
      <c r="AZ676" s="252"/>
      <c r="BA676" s="252"/>
      <c r="BB676" s="252"/>
    </row>
    <row r="677" spans="1:54" ht="15.7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c r="AA677" s="252"/>
      <c r="AB677" s="252"/>
      <c r="AC677" s="252"/>
      <c r="AD677" s="252"/>
      <c r="AE677" s="252"/>
      <c r="AF677" s="252"/>
      <c r="AG677" s="252"/>
      <c r="AH677" s="252"/>
      <c r="AI677" s="252"/>
      <c r="AJ677" s="252"/>
      <c r="AK677" s="252"/>
      <c r="AL677" s="252"/>
      <c r="AM677" s="252"/>
      <c r="AN677" s="252"/>
      <c r="AO677" s="252"/>
      <c r="AP677" s="252"/>
      <c r="AQ677" s="252"/>
      <c r="AR677" s="252"/>
      <c r="AS677" s="252"/>
      <c r="AT677" s="252"/>
      <c r="AU677" s="252"/>
      <c r="AV677" s="252"/>
      <c r="AW677" s="252"/>
      <c r="AX677" s="252"/>
      <c r="AY677" s="252"/>
      <c r="AZ677" s="252"/>
      <c r="BA677" s="252"/>
      <c r="BB677" s="252"/>
    </row>
    <row r="678" spans="1:54" ht="15.7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c r="AA678" s="252"/>
      <c r="AB678" s="252"/>
      <c r="AC678" s="252"/>
      <c r="AD678" s="252"/>
      <c r="AE678" s="252"/>
      <c r="AF678" s="252"/>
      <c r="AG678" s="252"/>
      <c r="AH678" s="252"/>
      <c r="AI678" s="252"/>
      <c r="AJ678" s="252"/>
      <c r="AK678" s="252"/>
      <c r="AL678" s="252"/>
      <c r="AM678" s="252"/>
      <c r="AN678" s="252"/>
      <c r="AO678" s="252"/>
      <c r="AP678" s="252"/>
      <c r="AQ678" s="252"/>
      <c r="AR678" s="252"/>
      <c r="AS678" s="252"/>
      <c r="AT678" s="252"/>
      <c r="AU678" s="252"/>
      <c r="AV678" s="252"/>
      <c r="AW678" s="252"/>
      <c r="AX678" s="252"/>
      <c r="AY678" s="252"/>
      <c r="AZ678" s="252"/>
      <c r="BA678" s="252"/>
      <c r="BB678" s="252"/>
    </row>
    <row r="679" spans="1:54" ht="15.7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c r="AC679" s="252"/>
      <c r="AD679" s="252"/>
      <c r="AE679" s="252"/>
      <c r="AF679" s="252"/>
      <c r="AG679" s="252"/>
      <c r="AH679" s="252"/>
      <c r="AI679" s="252"/>
      <c r="AJ679" s="252"/>
      <c r="AK679" s="252"/>
      <c r="AL679" s="252"/>
      <c r="AM679" s="252"/>
      <c r="AN679" s="252"/>
      <c r="AO679" s="252"/>
      <c r="AP679" s="252"/>
      <c r="AQ679" s="252"/>
      <c r="AR679" s="252"/>
      <c r="AS679" s="252"/>
      <c r="AT679" s="252"/>
      <c r="AU679" s="252"/>
      <c r="AV679" s="252"/>
      <c r="AW679" s="252"/>
      <c r="AX679" s="252"/>
      <c r="AY679" s="252"/>
      <c r="AZ679" s="252"/>
      <c r="BA679" s="252"/>
      <c r="BB679" s="252"/>
    </row>
    <row r="680" spans="1:54" ht="15.7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c r="AA680" s="252"/>
      <c r="AB680" s="252"/>
      <c r="AC680" s="252"/>
      <c r="AD680" s="252"/>
      <c r="AE680" s="252"/>
      <c r="AF680" s="252"/>
      <c r="AG680" s="252"/>
      <c r="AH680" s="252"/>
      <c r="AI680" s="252"/>
      <c r="AJ680" s="252"/>
      <c r="AK680" s="252"/>
      <c r="AL680" s="252"/>
      <c r="AM680" s="252"/>
      <c r="AN680" s="252"/>
      <c r="AO680" s="252"/>
      <c r="AP680" s="252"/>
      <c r="AQ680" s="252"/>
      <c r="AR680" s="252"/>
      <c r="AS680" s="252"/>
      <c r="AT680" s="252"/>
      <c r="AU680" s="252"/>
      <c r="AV680" s="252"/>
      <c r="AW680" s="252"/>
      <c r="AX680" s="252"/>
      <c r="AY680" s="252"/>
      <c r="AZ680" s="252"/>
      <c r="BA680" s="252"/>
      <c r="BB680" s="252"/>
    </row>
    <row r="681" spans="1:54" ht="15.7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c r="AA681" s="252"/>
      <c r="AB681" s="252"/>
      <c r="AC681" s="252"/>
      <c r="AD681" s="252"/>
      <c r="AE681" s="252"/>
      <c r="AF681" s="252"/>
      <c r="AG681" s="252"/>
      <c r="AH681" s="252"/>
      <c r="AI681" s="252"/>
      <c r="AJ681" s="252"/>
      <c r="AK681" s="252"/>
      <c r="AL681" s="252"/>
      <c r="AM681" s="252"/>
      <c r="AN681" s="252"/>
      <c r="AO681" s="252"/>
      <c r="AP681" s="252"/>
      <c r="AQ681" s="252"/>
      <c r="AR681" s="252"/>
      <c r="AS681" s="252"/>
      <c r="AT681" s="252"/>
      <c r="AU681" s="252"/>
      <c r="AV681" s="252"/>
      <c r="AW681" s="252"/>
      <c r="AX681" s="252"/>
      <c r="AY681" s="252"/>
      <c r="AZ681" s="252"/>
      <c r="BA681" s="252"/>
      <c r="BB681" s="252"/>
    </row>
    <row r="682" spans="1:54" ht="15.7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2"/>
      <c r="AD682" s="252"/>
      <c r="AE682" s="252"/>
      <c r="AF682" s="252"/>
      <c r="AG682" s="252"/>
      <c r="AH682" s="252"/>
      <c r="AI682" s="252"/>
      <c r="AJ682" s="252"/>
      <c r="AK682" s="252"/>
      <c r="AL682" s="252"/>
      <c r="AM682" s="252"/>
      <c r="AN682" s="252"/>
      <c r="AO682" s="252"/>
      <c r="AP682" s="252"/>
      <c r="AQ682" s="252"/>
      <c r="AR682" s="252"/>
      <c r="AS682" s="252"/>
      <c r="AT682" s="252"/>
      <c r="AU682" s="252"/>
      <c r="AV682" s="252"/>
      <c r="AW682" s="252"/>
      <c r="AX682" s="252"/>
      <c r="AY682" s="252"/>
      <c r="AZ682" s="252"/>
      <c r="BA682" s="252"/>
      <c r="BB682" s="252"/>
    </row>
    <row r="683" spans="1:54" ht="15.7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c r="AA683" s="252"/>
      <c r="AB683" s="252"/>
      <c r="AC683" s="252"/>
      <c r="AD683" s="252"/>
      <c r="AE683" s="252"/>
      <c r="AF683" s="252"/>
      <c r="AG683" s="252"/>
      <c r="AH683" s="252"/>
      <c r="AI683" s="252"/>
      <c r="AJ683" s="252"/>
      <c r="AK683" s="252"/>
      <c r="AL683" s="252"/>
      <c r="AM683" s="252"/>
      <c r="AN683" s="252"/>
      <c r="AO683" s="252"/>
      <c r="AP683" s="252"/>
      <c r="AQ683" s="252"/>
      <c r="AR683" s="252"/>
      <c r="AS683" s="252"/>
      <c r="AT683" s="252"/>
      <c r="AU683" s="252"/>
      <c r="AV683" s="252"/>
      <c r="AW683" s="252"/>
      <c r="AX683" s="252"/>
      <c r="AY683" s="252"/>
      <c r="AZ683" s="252"/>
      <c r="BA683" s="252"/>
      <c r="BB683" s="252"/>
    </row>
    <row r="684" spans="1:54" ht="15.7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c r="AA684" s="252"/>
      <c r="AB684" s="252"/>
      <c r="AC684" s="252"/>
      <c r="AD684" s="252"/>
      <c r="AE684" s="252"/>
      <c r="AF684" s="252"/>
      <c r="AG684" s="252"/>
      <c r="AH684" s="252"/>
      <c r="AI684" s="252"/>
      <c r="AJ684" s="252"/>
      <c r="AK684" s="252"/>
      <c r="AL684" s="252"/>
      <c r="AM684" s="252"/>
      <c r="AN684" s="252"/>
      <c r="AO684" s="252"/>
      <c r="AP684" s="252"/>
      <c r="AQ684" s="252"/>
      <c r="AR684" s="252"/>
      <c r="AS684" s="252"/>
      <c r="AT684" s="252"/>
      <c r="AU684" s="252"/>
      <c r="AV684" s="252"/>
      <c r="AW684" s="252"/>
      <c r="AX684" s="252"/>
      <c r="AY684" s="252"/>
      <c r="AZ684" s="252"/>
      <c r="BA684" s="252"/>
      <c r="BB684" s="252"/>
    </row>
    <row r="685" spans="1:54" ht="15.7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c r="AA685" s="252"/>
      <c r="AB685" s="252"/>
      <c r="AC685" s="252"/>
      <c r="AD685" s="252"/>
      <c r="AE685" s="252"/>
      <c r="AF685" s="252"/>
      <c r="AG685" s="252"/>
      <c r="AH685" s="252"/>
      <c r="AI685" s="252"/>
      <c r="AJ685" s="252"/>
      <c r="AK685" s="252"/>
      <c r="AL685" s="252"/>
      <c r="AM685" s="252"/>
      <c r="AN685" s="252"/>
      <c r="AO685" s="252"/>
      <c r="AP685" s="252"/>
      <c r="AQ685" s="252"/>
      <c r="AR685" s="252"/>
      <c r="AS685" s="252"/>
      <c r="AT685" s="252"/>
      <c r="AU685" s="252"/>
      <c r="AV685" s="252"/>
      <c r="AW685" s="252"/>
      <c r="AX685" s="252"/>
      <c r="AY685" s="252"/>
      <c r="AZ685" s="252"/>
      <c r="BA685" s="252"/>
      <c r="BB685" s="252"/>
    </row>
    <row r="686" spans="1:54" ht="15.7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c r="AC686" s="252"/>
      <c r="AD686" s="252"/>
      <c r="AE686" s="252"/>
      <c r="AF686" s="252"/>
      <c r="AG686" s="252"/>
      <c r="AH686" s="252"/>
      <c r="AI686" s="252"/>
      <c r="AJ686" s="252"/>
      <c r="AK686" s="252"/>
      <c r="AL686" s="252"/>
      <c r="AM686" s="252"/>
      <c r="AN686" s="252"/>
      <c r="AO686" s="252"/>
      <c r="AP686" s="252"/>
      <c r="AQ686" s="252"/>
      <c r="AR686" s="252"/>
      <c r="AS686" s="252"/>
      <c r="AT686" s="252"/>
      <c r="AU686" s="252"/>
      <c r="AV686" s="252"/>
      <c r="AW686" s="252"/>
      <c r="AX686" s="252"/>
      <c r="AY686" s="252"/>
      <c r="AZ686" s="252"/>
      <c r="BA686" s="252"/>
      <c r="BB686" s="252"/>
    </row>
    <row r="687" spans="1:54" ht="15.7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c r="AC687" s="252"/>
      <c r="AD687" s="252"/>
      <c r="AE687" s="252"/>
      <c r="AF687" s="252"/>
      <c r="AG687" s="252"/>
      <c r="AH687" s="252"/>
      <c r="AI687" s="252"/>
      <c r="AJ687" s="252"/>
      <c r="AK687" s="252"/>
      <c r="AL687" s="252"/>
      <c r="AM687" s="252"/>
      <c r="AN687" s="252"/>
      <c r="AO687" s="252"/>
      <c r="AP687" s="252"/>
      <c r="AQ687" s="252"/>
      <c r="AR687" s="252"/>
      <c r="AS687" s="252"/>
      <c r="AT687" s="252"/>
      <c r="AU687" s="252"/>
      <c r="AV687" s="252"/>
      <c r="AW687" s="252"/>
      <c r="AX687" s="252"/>
      <c r="AY687" s="252"/>
      <c r="AZ687" s="252"/>
      <c r="BA687" s="252"/>
      <c r="BB687" s="252"/>
    </row>
    <row r="688" spans="1:54" ht="15.7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c r="AA688" s="252"/>
      <c r="AB688" s="252"/>
      <c r="AC688" s="252"/>
      <c r="AD688" s="252"/>
      <c r="AE688" s="252"/>
      <c r="AF688" s="252"/>
      <c r="AG688" s="252"/>
      <c r="AH688" s="252"/>
      <c r="AI688" s="252"/>
      <c r="AJ688" s="252"/>
      <c r="AK688" s="252"/>
      <c r="AL688" s="252"/>
      <c r="AM688" s="252"/>
      <c r="AN688" s="252"/>
      <c r="AO688" s="252"/>
      <c r="AP688" s="252"/>
      <c r="AQ688" s="252"/>
      <c r="AR688" s="252"/>
      <c r="AS688" s="252"/>
      <c r="AT688" s="252"/>
      <c r="AU688" s="252"/>
      <c r="AV688" s="252"/>
      <c r="AW688" s="252"/>
      <c r="AX688" s="252"/>
      <c r="AY688" s="252"/>
      <c r="AZ688" s="252"/>
      <c r="BA688" s="252"/>
      <c r="BB688" s="252"/>
    </row>
    <row r="689" spans="1:54" ht="15.7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row>
    <row r="690" spans="1:54" ht="15.7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row>
    <row r="691" spans="1:54" ht="15.7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252"/>
      <c r="AE691" s="252"/>
      <c r="AF691" s="252"/>
      <c r="AG691" s="252"/>
      <c r="AH691" s="252"/>
      <c r="AI691" s="252"/>
      <c r="AJ691" s="252"/>
      <c r="AK691" s="252"/>
      <c r="AL691" s="252"/>
      <c r="AM691" s="252"/>
      <c r="AN691" s="252"/>
      <c r="AO691" s="252"/>
      <c r="AP691" s="252"/>
      <c r="AQ691" s="252"/>
      <c r="AR691" s="252"/>
      <c r="AS691" s="252"/>
      <c r="AT691" s="252"/>
      <c r="AU691" s="252"/>
      <c r="AV691" s="252"/>
      <c r="AW691" s="252"/>
      <c r="AX691" s="252"/>
      <c r="AY691" s="252"/>
      <c r="AZ691" s="252"/>
      <c r="BA691" s="252"/>
      <c r="BB691" s="252"/>
    </row>
    <row r="692" spans="1:54" ht="15.7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252"/>
      <c r="AD692" s="252"/>
      <c r="AE692" s="252"/>
      <c r="AF692" s="252"/>
      <c r="AG692" s="252"/>
      <c r="AH692" s="252"/>
      <c r="AI692" s="252"/>
      <c r="AJ692" s="252"/>
      <c r="AK692" s="252"/>
      <c r="AL692" s="252"/>
      <c r="AM692" s="252"/>
      <c r="AN692" s="252"/>
      <c r="AO692" s="252"/>
      <c r="AP692" s="252"/>
      <c r="AQ692" s="252"/>
      <c r="AR692" s="252"/>
      <c r="AS692" s="252"/>
      <c r="AT692" s="252"/>
      <c r="AU692" s="252"/>
      <c r="AV692" s="252"/>
      <c r="AW692" s="252"/>
      <c r="AX692" s="252"/>
      <c r="AY692" s="252"/>
      <c r="AZ692" s="252"/>
      <c r="BA692" s="252"/>
      <c r="BB692" s="252"/>
    </row>
    <row r="693" spans="1:54" ht="15.7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252"/>
      <c r="AD693" s="252"/>
      <c r="AE693" s="252"/>
      <c r="AF693" s="252"/>
      <c r="AG693" s="252"/>
      <c r="AH693" s="252"/>
      <c r="AI693" s="252"/>
      <c r="AJ693" s="252"/>
      <c r="AK693" s="252"/>
      <c r="AL693" s="252"/>
      <c r="AM693" s="252"/>
      <c r="AN693" s="252"/>
      <c r="AO693" s="252"/>
      <c r="AP693" s="252"/>
      <c r="AQ693" s="252"/>
      <c r="AR693" s="252"/>
      <c r="AS693" s="252"/>
      <c r="AT693" s="252"/>
      <c r="AU693" s="252"/>
      <c r="AV693" s="252"/>
      <c r="AW693" s="252"/>
      <c r="AX693" s="252"/>
      <c r="AY693" s="252"/>
      <c r="AZ693" s="252"/>
      <c r="BA693" s="252"/>
      <c r="BB693" s="252"/>
    </row>
    <row r="694" spans="1:54" ht="15.7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c r="AA694" s="252"/>
      <c r="AB694" s="252"/>
      <c r="AC694" s="252"/>
      <c r="AD694" s="252"/>
      <c r="AE694" s="252"/>
      <c r="AF694" s="252"/>
      <c r="AG694" s="252"/>
      <c r="AH694" s="252"/>
      <c r="AI694" s="252"/>
      <c r="AJ694" s="252"/>
      <c r="AK694" s="252"/>
      <c r="AL694" s="252"/>
      <c r="AM694" s="252"/>
      <c r="AN694" s="252"/>
      <c r="AO694" s="252"/>
      <c r="AP694" s="252"/>
      <c r="AQ694" s="252"/>
      <c r="AR694" s="252"/>
      <c r="AS694" s="252"/>
      <c r="AT694" s="252"/>
      <c r="AU694" s="252"/>
      <c r="AV694" s="252"/>
      <c r="AW694" s="252"/>
      <c r="AX694" s="252"/>
      <c r="AY694" s="252"/>
      <c r="AZ694" s="252"/>
      <c r="BA694" s="252"/>
      <c r="BB694" s="252"/>
    </row>
    <row r="695" spans="1:54" ht="15.7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c r="AC695" s="252"/>
      <c r="AD695" s="252"/>
      <c r="AE695" s="252"/>
      <c r="AF695" s="252"/>
      <c r="AG695" s="252"/>
      <c r="AH695" s="252"/>
      <c r="AI695" s="252"/>
      <c r="AJ695" s="252"/>
      <c r="AK695" s="252"/>
      <c r="AL695" s="252"/>
      <c r="AM695" s="252"/>
      <c r="AN695" s="252"/>
      <c r="AO695" s="252"/>
      <c r="AP695" s="252"/>
      <c r="AQ695" s="252"/>
      <c r="AR695" s="252"/>
      <c r="AS695" s="252"/>
      <c r="AT695" s="252"/>
      <c r="AU695" s="252"/>
      <c r="AV695" s="252"/>
      <c r="AW695" s="252"/>
      <c r="AX695" s="252"/>
      <c r="AY695" s="252"/>
      <c r="AZ695" s="252"/>
      <c r="BA695" s="252"/>
      <c r="BB695" s="252"/>
    </row>
    <row r="696" spans="1:54" ht="15.7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252"/>
      <c r="AL696" s="252"/>
      <c r="AM696" s="252"/>
      <c r="AN696" s="252"/>
      <c r="AO696" s="252"/>
      <c r="AP696" s="252"/>
      <c r="AQ696" s="252"/>
      <c r="AR696" s="252"/>
      <c r="AS696" s="252"/>
      <c r="AT696" s="252"/>
      <c r="AU696" s="252"/>
      <c r="AV696" s="252"/>
      <c r="AW696" s="252"/>
      <c r="AX696" s="252"/>
      <c r="AY696" s="252"/>
      <c r="AZ696" s="252"/>
      <c r="BA696" s="252"/>
      <c r="BB696" s="252"/>
    </row>
    <row r="697" spans="1:54" ht="15.7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252"/>
      <c r="AE697" s="252"/>
      <c r="AF697" s="252"/>
      <c r="AG697" s="252"/>
      <c r="AH697" s="252"/>
      <c r="AI697" s="252"/>
      <c r="AJ697" s="252"/>
      <c r="AK697" s="252"/>
      <c r="AL697" s="252"/>
      <c r="AM697" s="252"/>
      <c r="AN697" s="252"/>
      <c r="AO697" s="252"/>
      <c r="AP697" s="252"/>
      <c r="AQ697" s="252"/>
      <c r="AR697" s="252"/>
      <c r="AS697" s="252"/>
      <c r="AT697" s="252"/>
      <c r="AU697" s="252"/>
      <c r="AV697" s="252"/>
      <c r="AW697" s="252"/>
      <c r="AX697" s="252"/>
      <c r="AY697" s="252"/>
      <c r="AZ697" s="252"/>
      <c r="BA697" s="252"/>
      <c r="BB697" s="252"/>
    </row>
    <row r="698" spans="1:54" ht="15.7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252"/>
      <c r="AE698" s="252"/>
      <c r="AF698" s="252"/>
      <c r="AG698" s="252"/>
      <c r="AH698" s="252"/>
      <c r="AI698" s="252"/>
      <c r="AJ698" s="252"/>
      <c r="AK698" s="252"/>
      <c r="AL698" s="252"/>
      <c r="AM698" s="252"/>
      <c r="AN698" s="252"/>
      <c r="AO698" s="252"/>
      <c r="AP698" s="252"/>
      <c r="AQ698" s="252"/>
      <c r="AR698" s="252"/>
      <c r="AS698" s="252"/>
      <c r="AT698" s="252"/>
      <c r="AU698" s="252"/>
      <c r="AV698" s="252"/>
      <c r="AW698" s="252"/>
      <c r="AX698" s="252"/>
      <c r="AY698" s="252"/>
      <c r="AZ698" s="252"/>
      <c r="BA698" s="252"/>
      <c r="BB698" s="252"/>
    </row>
    <row r="699" spans="1:54" ht="15.7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2"/>
      <c r="AY699" s="252"/>
      <c r="AZ699" s="252"/>
      <c r="BA699" s="252"/>
      <c r="BB699" s="252"/>
    </row>
    <row r="700" spans="1:54" ht="15.7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c r="AA700" s="252"/>
      <c r="AB700" s="252"/>
      <c r="AC700" s="252"/>
      <c r="AD700" s="252"/>
      <c r="AE700" s="252"/>
      <c r="AF700" s="252"/>
      <c r="AG700" s="252"/>
      <c r="AH700" s="252"/>
      <c r="AI700" s="252"/>
      <c r="AJ700" s="252"/>
      <c r="AK700" s="252"/>
      <c r="AL700" s="252"/>
      <c r="AM700" s="252"/>
      <c r="AN700" s="252"/>
      <c r="AO700" s="252"/>
      <c r="AP700" s="252"/>
      <c r="AQ700" s="252"/>
      <c r="AR700" s="252"/>
      <c r="AS700" s="252"/>
      <c r="AT700" s="252"/>
      <c r="AU700" s="252"/>
      <c r="AV700" s="252"/>
      <c r="AW700" s="252"/>
      <c r="AX700" s="252"/>
      <c r="AY700" s="252"/>
      <c r="AZ700" s="252"/>
      <c r="BA700" s="252"/>
      <c r="BB700" s="252"/>
    </row>
    <row r="701" spans="1:54" ht="15.7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c r="AA701" s="252"/>
      <c r="AB701" s="252"/>
      <c r="AC701" s="252"/>
      <c r="AD701" s="252"/>
      <c r="AE701" s="252"/>
      <c r="AF701" s="252"/>
      <c r="AG701" s="252"/>
      <c r="AH701" s="252"/>
      <c r="AI701" s="252"/>
      <c r="AJ701" s="252"/>
      <c r="AK701" s="252"/>
      <c r="AL701" s="252"/>
      <c r="AM701" s="252"/>
      <c r="AN701" s="252"/>
      <c r="AO701" s="252"/>
      <c r="AP701" s="252"/>
      <c r="AQ701" s="252"/>
      <c r="AR701" s="252"/>
      <c r="AS701" s="252"/>
      <c r="AT701" s="252"/>
      <c r="AU701" s="252"/>
      <c r="AV701" s="252"/>
      <c r="AW701" s="252"/>
      <c r="AX701" s="252"/>
      <c r="AY701" s="252"/>
      <c r="AZ701" s="252"/>
      <c r="BA701" s="252"/>
      <c r="BB701" s="252"/>
    </row>
    <row r="702" spans="1:54" ht="15.7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c r="AC702" s="252"/>
      <c r="AD702" s="252"/>
      <c r="AE702" s="252"/>
      <c r="AF702" s="252"/>
      <c r="AG702" s="252"/>
      <c r="AH702" s="252"/>
      <c r="AI702" s="252"/>
      <c r="AJ702" s="252"/>
      <c r="AK702" s="252"/>
      <c r="AL702" s="252"/>
      <c r="AM702" s="252"/>
      <c r="AN702" s="252"/>
      <c r="AO702" s="252"/>
      <c r="AP702" s="252"/>
      <c r="AQ702" s="252"/>
      <c r="AR702" s="252"/>
      <c r="AS702" s="252"/>
      <c r="AT702" s="252"/>
      <c r="AU702" s="252"/>
      <c r="AV702" s="252"/>
      <c r="AW702" s="252"/>
      <c r="AX702" s="252"/>
      <c r="AY702" s="252"/>
      <c r="AZ702" s="252"/>
      <c r="BA702" s="252"/>
      <c r="BB702" s="252"/>
    </row>
    <row r="703" spans="1:54" ht="15.7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c r="AA703" s="252"/>
      <c r="AB703" s="252"/>
      <c r="AC703" s="252"/>
      <c r="AD703" s="252"/>
      <c r="AE703" s="252"/>
      <c r="AF703" s="252"/>
      <c r="AG703" s="252"/>
      <c r="AH703" s="252"/>
      <c r="AI703" s="252"/>
      <c r="AJ703" s="252"/>
      <c r="AK703" s="252"/>
      <c r="AL703" s="252"/>
      <c r="AM703" s="252"/>
      <c r="AN703" s="252"/>
      <c r="AO703" s="252"/>
      <c r="AP703" s="252"/>
      <c r="AQ703" s="252"/>
      <c r="AR703" s="252"/>
      <c r="AS703" s="252"/>
      <c r="AT703" s="252"/>
      <c r="AU703" s="252"/>
      <c r="AV703" s="252"/>
      <c r="AW703" s="252"/>
      <c r="AX703" s="252"/>
      <c r="AY703" s="252"/>
      <c r="AZ703" s="252"/>
      <c r="BA703" s="252"/>
      <c r="BB703" s="252"/>
    </row>
    <row r="704" spans="1:54" ht="15.7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c r="AA704" s="252"/>
      <c r="AB704" s="252"/>
      <c r="AC704" s="252"/>
      <c r="AD704" s="252"/>
      <c r="AE704" s="252"/>
      <c r="AF704" s="252"/>
      <c r="AG704" s="252"/>
      <c r="AH704" s="252"/>
      <c r="AI704" s="252"/>
      <c r="AJ704" s="252"/>
      <c r="AK704" s="252"/>
      <c r="AL704" s="252"/>
      <c r="AM704" s="252"/>
      <c r="AN704" s="252"/>
      <c r="AO704" s="252"/>
      <c r="AP704" s="252"/>
      <c r="AQ704" s="252"/>
      <c r="AR704" s="252"/>
      <c r="AS704" s="252"/>
      <c r="AT704" s="252"/>
      <c r="AU704" s="252"/>
      <c r="AV704" s="252"/>
      <c r="AW704" s="252"/>
      <c r="AX704" s="252"/>
      <c r="AY704" s="252"/>
      <c r="AZ704" s="252"/>
      <c r="BA704" s="252"/>
      <c r="BB704" s="252"/>
    </row>
    <row r="705" spans="1:54" ht="15.7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c r="AA705" s="252"/>
      <c r="AB705" s="252"/>
      <c r="AC705" s="252"/>
      <c r="AD705" s="252"/>
      <c r="AE705" s="252"/>
      <c r="AF705" s="252"/>
      <c r="AG705" s="252"/>
      <c r="AH705" s="252"/>
      <c r="AI705" s="252"/>
      <c r="AJ705" s="252"/>
      <c r="AK705" s="252"/>
      <c r="AL705" s="252"/>
      <c r="AM705" s="252"/>
      <c r="AN705" s="252"/>
      <c r="AO705" s="252"/>
      <c r="AP705" s="252"/>
      <c r="AQ705" s="252"/>
      <c r="AR705" s="252"/>
      <c r="AS705" s="252"/>
      <c r="AT705" s="252"/>
      <c r="AU705" s="252"/>
      <c r="AV705" s="252"/>
      <c r="AW705" s="252"/>
      <c r="AX705" s="252"/>
      <c r="AY705" s="252"/>
      <c r="AZ705" s="252"/>
      <c r="BA705" s="252"/>
      <c r="BB705" s="252"/>
    </row>
    <row r="706" spans="1:54" ht="15.7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252"/>
      <c r="AD706" s="252"/>
      <c r="AE706" s="252"/>
      <c r="AF706" s="252"/>
      <c r="AG706" s="252"/>
      <c r="AH706" s="252"/>
      <c r="AI706" s="252"/>
      <c r="AJ706" s="252"/>
      <c r="AK706" s="252"/>
      <c r="AL706" s="252"/>
      <c r="AM706" s="252"/>
      <c r="AN706" s="252"/>
      <c r="AO706" s="252"/>
      <c r="AP706" s="252"/>
      <c r="AQ706" s="252"/>
      <c r="AR706" s="252"/>
      <c r="AS706" s="252"/>
      <c r="AT706" s="252"/>
      <c r="AU706" s="252"/>
      <c r="AV706" s="252"/>
      <c r="AW706" s="252"/>
      <c r="AX706" s="252"/>
      <c r="AY706" s="252"/>
      <c r="AZ706" s="252"/>
      <c r="BA706" s="252"/>
      <c r="BB706" s="252"/>
    </row>
    <row r="707" spans="1:54" ht="15.7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row>
    <row r="708" spans="1:54" ht="15.7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c r="AA708" s="252"/>
      <c r="AB708" s="252"/>
      <c r="AC708" s="252"/>
      <c r="AD708" s="252"/>
      <c r="AE708" s="252"/>
      <c r="AF708" s="252"/>
      <c r="AG708" s="252"/>
      <c r="AH708" s="252"/>
      <c r="AI708" s="252"/>
      <c r="AJ708" s="252"/>
      <c r="AK708" s="252"/>
      <c r="AL708" s="252"/>
      <c r="AM708" s="252"/>
      <c r="AN708" s="252"/>
      <c r="AO708" s="252"/>
      <c r="AP708" s="252"/>
      <c r="AQ708" s="252"/>
      <c r="AR708" s="252"/>
      <c r="AS708" s="252"/>
      <c r="AT708" s="252"/>
      <c r="AU708" s="252"/>
      <c r="AV708" s="252"/>
      <c r="AW708" s="252"/>
      <c r="AX708" s="252"/>
      <c r="AY708" s="252"/>
      <c r="AZ708" s="252"/>
      <c r="BA708" s="252"/>
      <c r="BB708" s="252"/>
    </row>
    <row r="709" spans="1:54" ht="15.7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2"/>
      <c r="AE709" s="252"/>
      <c r="AF709" s="252"/>
      <c r="AG709" s="252"/>
      <c r="AH709" s="252"/>
      <c r="AI709" s="252"/>
      <c r="AJ709" s="252"/>
      <c r="AK709" s="252"/>
      <c r="AL709" s="252"/>
      <c r="AM709" s="252"/>
      <c r="AN709" s="252"/>
      <c r="AO709" s="252"/>
      <c r="AP709" s="252"/>
      <c r="AQ709" s="252"/>
      <c r="AR709" s="252"/>
      <c r="AS709" s="252"/>
      <c r="AT709" s="252"/>
      <c r="AU709" s="252"/>
      <c r="AV709" s="252"/>
      <c r="AW709" s="252"/>
      <c r="AX709" s="252"/>
      <c r="AY709" s="252"/>
      <c r="AZ709" s="252"/>
      <c r="BA709" s="252"/>
      <c r="BB709" s="252"/>
    </row>
    <row r="710" spans="1:54" ht="15.7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52"/>
      <c r="AE710" s="252"/>
      <c r="AF710" s="252"/>
      <c r="AG710" s="252"/>
      <c r="AH710" s="252"/>
      <c r="AI710" s="252"/>
      <c r="AJ710" s="252"/>
      <c r="AK710" s="252"/>
      <c r="AL710" s="252"/>
      <c r="AM710" s="252"/>
      <c r="AN710" s="252"/>
      <c r="AO710" s="252"/>
      <c r="AP710" s="252"/>
      <c r="AQ710" s="252"/>
      <c r="AR710" s="252"/>
      <c r="AS710" s="252"/>
      <c r="AT710" s="252"/>
      <c r="AU710" s="252"/>
      <c r="AV710" s="252"/>
      <c r="AW710" s="252"/>
      <c r="AX710" s="252"/>
      <c r="AY710" s="252"/>
      <c r="AZ710" s="252"/>
      <c r="BA710" s="252"/>
      <c r="BB710" s="252"/>
    </row>
    <row r="711" spans="1:54" ht="15.7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c r="AA711" s="252"/>
      <c r="AB711" s="252"/>
      <c r="AC711" s="252"/>
      <c r="AD711" s="252"/>
      <c r="AE711" s="252"/>
      <c r="AF711" s="252"/>
      <c r="AG711" s="252"/>
      <c r="AH711" s="252"/>
      <c r="AI711" s="252"/>
      <c r="AJ711" s="252"/>
      <c r="AK711" s="252"/>
      <c r="AL711" s="252"/>
      <c r="AM711" s="252"/>
      <c r="AN711" s="252"/>
      <c r="AO711" s="252"/>
      <c r="AP711" s="252"/>
      <c r="AQ711" s="252"/>
      <c r="AR711" s="252"/>
      <c r="AS711" s="252"/>
      <c r="AT711" s="252"/>
      <c r="AU711" s="252"/>
      <c r="AV711" s="252"/>
      <c r="AW711" s="252"/>
      <c r="AX711" s="252"/>
      <c r="AY711" s="252"/>
      <c r="AZ711" s="252"/>
      <c r="BA711" s="252"/>
      <c r="BB711" s="252"/>
    </row>
    <row r="712" spans="1:54" ht="15.7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c r="AC712" s="252"/>
      <c r="AD712" s="252"/>
      <c r="AE712" s="252"/>
      <c r="AF712" s="252"/>
      <c r="AG712" s="252"/>
      <c r="AH712" s="252"/>
      <c r="AI712" s="252"/>
      <c r="AJ712" s="252"/>
      <c r="AK712" s="252"/>
      <c r="AL712" s="252"/>
      <c r="AM712" s="252"/>
      <c r="AN712" s="252"/>
      <c r="AO712" s="252"/>
      <c r="AP712" s="252"/>
      <c r="AQ712" s="252"/>
      <c r="AR712" s="252"/>
      <c r="AS712" s="252"/>
      <c r="AT712" s="252"/>
      <c r="AU712" s="252"/>
      <c r="AV712" s="252"/>
      <c r="AW712" s="252"/>
      <c r="AX712" s="252"/>
      <c r="AY712" s="252"/>
      <c r="AZ712" s="252"/>
      <c r="BA712" s="252"/>
      <c r="BB712" s="252"/>
    </row>
    <row r="713" spans="1:54" ht="15.7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c r="AA713" s="252"/>
      <c r="AB713" s="252"/>
      <c r="AC713" s="252"/>
      <c r="AD713" s="252"/>
      <c r="AE713" s="252"/>
      <c r="AF713" s="252"/>
      <c r="AG713" s="252"/>
      <c r="AH713" s="252"/>
      <c r="AI713" s="252"/>
      <c r="AJ713" s="252"/>
      <c r="AK713" s="252"/>
      <c r="AL713" s="252"/>
      <c r="AM713" s="252"/>
      <c r="AN713" s="252"/>
      <c r="AO713" s="252"/>
      <c r="AP713" s="252"/>
      <c r="AQ713" s="252"/>
      <c r="AR713" s="252"/>
      <c r="AS713" s="252"/>
      <c r="AT713" s="252"/>
      <c r="AU713" s="252"/>
      <c r="AV713" s="252"/>
      <c r="AW713" s="252"/>
      <c r="AX713" s="252"/>
      <c r="AY713" s="252"/>
      <c r="AZ713" s="252"/>
      <c r="BA713" s="252"/>
      <c r="BB713" s="252"/>
    </row>
    <row r="714" spans="1:54" ht="15.7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c r="AA714" s="252"/>
      <c r="AB714" s="252"/>
      <c r="AC714" s="252"/>
      <c r="AD714" s="252"/>
      <c r="AE714" s="252"/>
      <c r="AF714" s="252"/>
      <c r="AG714" s="252"/>
      <c r="AH714" s="252"/>
      <c r="AI714" s="252"/>
      <c r="AJ714" s="252"/>
      <c r="AK714" s="252"/>
      <c r="AL714" s="252"/>
      <c r="AM714" s="252"/>
      <c r="AN714" s="252"/>
      <c r="AO714" s="252"/>
      <c r="AP714" s="252"/>
      <c r="AQ714" s="252"/>
      <c r="AR714" s="252"/>
      <c r="AS714" s="252"/>
      <c r="AT714" s="252"/>
      <c r="AU714" s="252"/>
      <c r="AV714" s="252"/>
      <c r="AW714" s="252"/>
      <c r="AX714" s="252"/>
      <c r="AY714" s="252"/>
      <c r="AZ714" s="252"/>
      <c r="BA714" s="252"/>
      <c r="BB714" s="252"/>
    </row>
    <row r="715" spans="1:54" ht="15.7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c r="AA715" s="252"/>
      <c r="AB715" s="252"/>
      <c r="AC715" s="252"/>
      <c r="AD715" s="252"/>
      <c r="AE715" s="252"/>
      <c r="AF715" s="252"/>
      <c r="AG715" s="252"/>
      <c r="AH715" s="252"/>
      <c r="AI715" s="252"/>
      <c r="AJ715" s="252"/>
      <c r="AK715" s="252"/>
      <c r="AL715" s="252"/>
      <c r="AM715" s="252"/>
      <c r="AN715" s="252"/>
      <c r="AO715" s="252"/>
      <c r="AP715" s="252"/>
      <c r="AQ715" s="252"/>
      <c r="AR715" s="252"/>
      <c r="AS715" s="252"/>
      <c r="AT715" s="252"/>
      <c r="AU715" s="252"/>
      <c r="AV715" s="252"/>
      <c r="AW715" s="252"/>
      <c r="AX715" s="252"/>
      <c r="AY715" s="252"/>
      <c r="AZ715" s="252"/>
      <c r="BA715" s="252"/>
      <c r="BB715" s="252"/>
    </row>
    <row r="716" spans="1:54" ht="15.7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c r="AA716" s="252"/>
      <c r="AB716" s="252"/>
      <c r="AC716" s="252"/>
      <c r="AD716" s="252"/>
      <c r="AE716" s="252"/>
      <c r="AF716" s="252"/>
      <c r="AG716" s="252"/>
      <c r="AH716" s="252"/>
      <c r="AI716" s="252"/>
      <c r="AJ716" s="252"/>
      <c r="AK716" s="252"/>
      <c r="AL716" s="252"/>
      <c r="AM716" s="252"/>
      <c r="AN716" s="252"/>
      <c r="AO716" s="252"/>
      <c r="AP716" s="252"/>
      <c r="AQ716" s="252"/>
      <c r="AR716" s="252"/>
      <c r="AS716" s="252"/>
      <c r="AT716" s="252"/>
      <c r="AU716" s="252"/>
      <c r="AV716" s="252"/>
      <c r="AW716" s="252"/>
      <c r="AX716" s="252"/>
      <c r="AY716" s="252"/>
      <c r="AZ716" s="252"/>
      <c r="BA716" s="252"/>
      <c r="BB716" s="252"/>
    </row>
    <row r="717" spans="1:54" ht="15.7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c r="AA717" s="252"/>
      <c r="AB717" s="252"/>
      <c r="AC717" s="252"/>
      <c r="AD717" s="252"/>
      <c r="AE717" s="252"/>
      <c r="AF717" s="252"/>
      <c r="AG717" s="252"/>
      <c r="AH717" s="252"/>
      <c r="AI717" s="252"/>
      <c r="AJ717" s="252"/>
      <c r="AK717" s="252"/>
      <c r="AL717" s="252"/>
      <c r="AM717" s="252"/>
      <c r="AN717" s="252"/>
      <c r="AO717" s="252"/>
      <c r="AP717" s="252"/>
      <c r="AQ717" s="252"/>
      <c r="AR717" s="252"/>
      <c r="AS717" s="252"/>
      <c r="AT717" s="252"/>
      <c r="AU717" s="252"/>
      <c r="AV717" s="252"/>
      <c r="AW717" s="252"/>
      <c r="AX717" s="252"/>
      <c r="AY717" s="252"/>
      <c r="AZ717" s="252"/>
      <c r="BA717" s="252"/>
      <c r="BB717" s="252"/>
    </row>
    <row r="718" spans="1:54" ht="15.7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2"/>
      <c r="AE718" s="252"/>
      <c r="AF718" s="252"/>
      <c r="AG718" s="252"/>
      <c r="AH718" s="252"/>
      <c r="AI718" s="252"/>
      <c r="AJ718" s="252"/>
      <c r="AK718" s="252"/>
      <c r="AL718" s="252"/>
      <c r="AM718" s="252"/>
      <c r="AN718" s="252"/>
      <c r="AO718" s="252"/>
      <c r="AP718" s="252"/>
      <c r="AQ718" s="252"/>
      <c r="AR718" s="252"/>
      <c r="AS718" s="252"/>
      <c r="AT718" s="252"/>
      <c r="AU718" s="252"/>
      <c r="AV718" s="252"/>
      <c r="AW718" s="252"/>
      <c r="AX718" s="252"/>
      <c r="AY718" s="252"/>
      <c r="AZ718" s="252"/>
      <c r="BA718" s="252"/>
      <c r="BB718" s="252"/>
    </row>
    <row r="719" spans="1:54" ht="15.7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c r="AA719" s="252"/>
      <c r="AB719" s="252"/>
      <c r="AC719" s="252"/>
      <c r="AD719" s="252"/>
      <c r="AE719" s="252"/>
      <c r="AF719" s="252"/>
      <c r="AG719" s="252"/>
      <c r="AH719" s="252"/>
      <c r="AI719" s="252"/>
      <c r="AJ719" s="252"/>
      <c r="AK719" s="252"/>
      <c r="AL719" s="252"/>
      <c r="AM719" s="252"/>
      <c r="AN719" s="252"/>
      <c r="AO719" s="252"/>
      <c r="AP719" s="252"/>
      <c r="AQ719" s="252"/>
      <c r="AR719" s="252"/>
      <c r="AS719" s="252"/>
      <c r="AT719" s="252"/>
      <c r="AU719" s="252"/>
      <c r="AV719" s="252"/>
      <c r="AW719" s="252"/>
      <c r="AX719" s="252"/>
      <c r="AY719" s="252"/>
      <c r="AZ719" s="252"/>
      <c r="BA719" s="252"/>
      <c r="BB719" s="252"/>
    </row>
    <row r="720" spans="1:54" ht="15.7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52"/>
      <c r="AK720" s="252"/>
      <c r="AL720" s="252"/>
      <c r="AM720" s="252"/>
      <c r="AN720" s="252"/>
      <c r="AO720" s="252"/>
      <c r="AP720" s="252"/>
      <c r="AQ720" s="252"/>
      <c r="AR720" s="252"/>
      <c r="AS720" s="252"/>
      <c r="AT720" s="252"/>
      <c r="AU720" s="252"/>
      <c r="AV720" s="252"/>
      <c r="AW720" s="252"/>
      <c r="AX720" s="252"/>
      <c r="AY720" s="252"/>
      <c r="AZ720" s="252"/>
      <c r="BA720" s="252"/>
      <c r="BB720" s="252"/>
    </row>
    <row r="721" spans="1:54" ht="15.7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c r="AC721" s="252"/>
      <c r="AD721" s="252"/>
      <c r="AE721" s="252"/>
      <c r="AF721" s="252"/>
      <c r="AG721" s="252"/>
      <c r="AH721" s="252"/>
      <c r="AI721" s="252"/>
      <c r="AJ721" s="252"/>
      <c r="AK721" s="252"/>
      <c r="AL721" s="252"/>
      <c r="AM721" s="252"/>
      <c r="AN721" s="252"/>
      <c r="AO721" s="252"/>
      <c r="AP721" s="252"/>
      <c r="AQ721" s="252"/>
      <c r="AR721" s="252"/>
      <c r="AS721" s="252"/>
      <c r="AT721" s="252"/>
      <c r="AU721" s="252"/>
      <c r="AV721" s="252"/>
      <c r="AW721" s="252"/>
      <c r="AX721" s="252"/>
      <c r="AY721" s="252"/>
      <c r="AZ721" s="252"/>
      <c r="BA721" s="252"/>
      <c r="BB721" s="252"/>
    </row>
    <row r="722" spans="1:54" ht="15.7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c r="AA722" s="252"/>
      <c r="AB722" s="252"/>
      <c r="AC722" s="252"/>
      <c r="AD722" s="252"/>
      <c r="AE722" s="252"/>
      <c r="AF722" s="252"/>
      <c r="AG722" s="252"/>
      <c r="AH722" s="252"/>
      <c r="AI722" s="252"/>
      <c r="AJ722" s="252"/>
      <c r="AK722" s="252"/>
      <c r="AL722" s="252"/>
      <c r="AM722" s="252"/>
      <c r="AN722" s="252"/>
      <c r="AO722" s="252"/>
      <c r="AP722" s="252"/>
      <c r="AQ722" s="252"/>
      <c r="AR722" s="252"/>
      <c r="AS722" s="252"/>
      <c r="AT722" s="252"/>
      <c r="AU722" s="252"/>
      <c r="AV722" s="252"/>
      <c r="AW722" s="252"/>
      <c r="AX722" s="252"/>
      <c r="AY722" s="252"/>
      <c r="AZ722" s="252"/>
      <c r="BA722" s="252"/>
      <c r="BB722" s="252"/>
    </row>
    <row r="723" spans="1:54" ht="15.7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c r="AA723" s="252"/>
      <c r="AB723" s="252"/>
      <c r="AC723" s="252"/>
      <c r="AD723" s="252"/>
      <c r="AE723" s="252"/>
      <c r="AF723" s="252"/>
      <c r="AG723" s="252"/>
      <c r="AH723" s="252"/>
      <c r="AI723" s="252"/>
      <c r="AJ723" s="252"/>
      <c r="AK723" s="252"/>
      <c r="AL723" s="252"/>
      <c r="AM723" s="252"/>
      <c r="AN723" s="252"/>
      <c r="AO723" s="252"/>
      <c r="AP723" s="252"/>
      <c r="AQ723" s="252"/>
      <c r="AR723" s="252"/>
      <c r="AS723" s="252"/>
      <c r="AT723" s="252"/>
      <c r="AU723" s="252"/>
      <c r="AV723" s="252"/>
      <c r="AW723" s="252"/>
      <c r="AX723" s="252"/>
      <c r="AY723" s="252"/>
      <c r="AZ723" s="252"/>
      <c r="BA723" s="252"/>
      <c r="BB723" s="252"/>
    </row>
    <row r="724" spans="1:54" ht="15.7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252"/>
      <c r="AF724" s="252"/>
      <c r="AG724" s="252"/>
      <c r="AH724" s="252"/>
      <c r="AI724" s="252"/>
      <c r="AJ724" s="252"/>
      <c r="AK724" s="252"/>
      <c r="AL724" s="252"/>
      <c r="AM724" s="252"/>
      <c r="AN724" s="252"/>
      <c r="AO724" s="252"/>
      <c r="AP724" s="252"/>
      <c r="AQ724" s="252"/>
      <c r="AR724" s="252"/>
      <c r="AS724" s="252"/>
      <c r="AT724" s="252"/>
      <c r="AU724" s="252"/>
      <c r="AV724" s="252"/>
      <c r="AW724" s="252"/>
      <c r="AX724" s="252"/>
      <c r="AY724" s="252"/>
      <c r="AZ724" s="252"/>
      <c r="BA724" s="252"/>
      <c r="BB724" s="252"/>
    </row>
    <row r="725" spans="1:54" ht="15.7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c r="AC725" s="252"/>
      <c r="AD725" s="252"/>
      <c r="AE725" s="252"/>
      <c r="AF725" s="252"/>
      <c r="AG725" s="252"/>
      <c r="AH725" s="252"/>
      <c r="AI725" s="252"/>
      <c r="AJ725" s="252"/>
      <c r="AK725" s="252"/>
      <c r="AL725" s="252"/>
      <c r="AM725" s="252"/>
      <c r="AN725" s="252"/>
      <c r="AO725" s="252"/>
      <c r="AP725" s="252"/>
      <c r="AQ725" s="252"/>
      <c r="AR725" s="252"/>
      <c r="AS725" s="252"/>
      <c r="AT725" s="252"/>
      <c r="AU725" s="252"/>
      <c r="AV725" s="252"/>
      <c r="AW725" s="252"/>
      <c r="AX725" s="252"/>
      <c r="AY725" s="252"/>
      <c r="AZ725" s="252"/>
      <c r="BA725" s="252"/>
      <c r="BB725" s="252"/>
    </row>
    <row r="726" spans="1:54" ht="15.7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2"/>
      <c r="AK726" s="252"/>
      <c r="AL726" s="252"/>
      <c r="AM726" s="252"/>
      <c r="AN726" s="252"/>
      <c r="AO726" s="252"/>
      <c r="AP726" s="252"/>
      <c r="AQ726" s="252"/>
      <c r="AR726" s="252"/>
      <c r="AS726" s="252"/>
      <c r="AT726" s="252"/>
      <c r="AU726" s="252"/>
      <c r="AV726" s="252"/>
      <c r="AW726" s="252"/>
      <c r="AX726" s="252"/>
      <c r="AY726" s="252"/>
      <c r="AZ726" s="252"/>
      <c r="BA726" s="252"/>
      <c r="BB726" s="252"/>
    </row>
    <row r="727" spans="1:54" ht="15.7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c r="AC727" s="252"/>
      <c r="AD727" s="252"/>
      <c r="AE727" s="252"/>
      <c r="AF727" s="252"/>
      <c r="AG727" s="252"/>
      <c r="AH727" s="252"/>
      <c r="AI727" s="252"/>
      <c r="AJ727" s="252"/>
      <c r="AK727" s="252"/>
      <c r="AL727" s="252"/>
      <c r="AM727" s="252"/>
      <c r="AN727" s="252"/>
      <c r="AO727" s="252"/>
      <c r="AP727" s="252"/>
      <c r="AQ727" s="252"/>
      <c r="AR727" s="252"/>
      <c r="AS727" s="252"/>
      <c r="AT727" s="252"/>
      <c r="AU727" s="252"/>
      <c r="AV727" s="252"/>
      <c r="AW727" s="252"/>
      <c r="AX727" s="252"/>
      <c r="AY727" s="252"/>
      <c r="AZ727" s="252"/>
      <c r="BA727" s="252"/>
      <c r="BB727" s="252"/>
    </row>
    <row r="728" spans="1:54" ht="15.7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c r="AC728" s="252"/>
      <c r="AD728" s="252"/>
      <c r="AE728" s="252"/>
      <c r="AF728" s="252"/>
      <c r="AG728" s="252"/>
      <c r="AH728" s="252"/>
      <c r="AI728" s="252"/>
      <c r="AJ728" s="252"/>
      <c r="AK728" s="252"/>
      <c r="AL728" s="252"/>
      <c r="AM728" s="252"/>
      <c r="AN728" s="252"/>
      <c r="AO728" s="252"/>
      <c r="AP728" s="252"/>
      <c r="AQ728" s="252"/>
      <c r="AR728" s="252"/>
      <c r="AS728" s="252"/>
      <c r="AT728" s="252"/>
      <c r="AU728" s="252"/>
      <c r="AV728" s="252"/>
      <c r="AW728" s="252"/>
      <c r="AX728" s="252"/>
      <c r="AY728" s="252"/>
      <c r="AZ728" s="252"/>
      <c r="BA728" s="252"/>
      <c r="BB728" s="252"/>
    </row>
    <row r="729" spans="1:54" ht="15.7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252"/>
      <c r="AL729" s="252"/>
      <c r="AM729" s="252"/>
      <c r="AN729" s="252"/>
      <c r="AO729" s="252"/>
      <c r="AP729" s="252"/>
      <c r="AQ729" s="252"/>
      <c r="AR729" s="252"/>
      <c r="AS729" s="252"/>
      <c r="AT729" s="252"/>
      <c r="AU729" s="252"/>
      <c r="AV729" s="252"/>
      <c r="AW729" s="252"/>
      <c r="AX729" s="252"/>
      <c r="AY729" s="252"/>
      <c r="AZ729" s="252"/>
      <c r="BA729" s="252"/>
      <c r="BB729" s="252"/>
    </row>
    <row r="730" spans="1:54" ht="15.7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c r="AA730" s="252"/>
      <c r="AB730" s="252"/>
      <c r="AC730" s="252"/>
      <c r="AD730" s="252"/>
      <c r="AE730" s="252"/>
      <c r="AF730" s="252"/>
      <c r="AG730" s="252"/>
      <c r="AH730" s="252"/>
      <c r="AI730" s="252"/>
      <c r="AJ730" s="252"/>
      <c r="AK730" s="252"/>
      <c r="AL730" s="252"/>
      <c r="AM730" s="252"/>
      <c r="AN730" s="252"/>
      <c r="AO730" s="252"/>
      <c r="AP730" s="252"/>
      <c r="AQ730" s="252"/>
      <c r="AR730" s="252"/>
      <c r="AS730" s="252"/>
      <c r="AT730" s="252"/>
      <c r="AU730" s="252"/>
      <c r="AV730" s="252"/>
      <c r="AW730" s="252"/>
      <c r="AX730" s="252"/>
      <c r="AY730" s="252"/>
      <c r="AZ730" s="252"/>
      <c r="BA730" s="252"/>
      <c r="BB730" s="252"/>
    </row>
    <row r="731" spans="1:54" ht="15.7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c r="AC731" s="252"/>
      <c r="AD731" s="252"/>
      <c r="AE731" s="252"/>
      <c r="AF731" s="252"/>
      <c r="AG731" s="252"/>
      <c r="AH731" s="252"/>
      <c r="AI731" s="252"/>
      <c r="AJ731" s="252"/>
      <c r="AK731" s="252"/>
      <c r="AL731" s="252"/>
      <c r="AM731" s="252"/>
      <c r="AN731" s="252"/>
      <c r="AO731" s="252"/>
      <c r="AP731" s="252"/>
      <c r="AQ731" s="252"/>
      <c r="AR731" s="252"/>
      <c r="AS731" s="252"/>
      <c r="AT731" s="252"/>
      <c r="AU731" s="252"/>
      <c r="AV731" s="252"/>
      <c r="AW731" s="252"/>
      <c r="AX731" s="252"/>
      <c r="AY731" s="252"/>
      <c r="AZ731" s="252"/>
      <c r="BA731" s="252"/>
      <c r="BB731" s="252"/>
    </row>
    <row r="732" spans="1:54" ht="15.7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c r="AA732" s="252"/>
      <c r="AB732" s="252"/>
      <c r="AC732" s="252"/>
      <c r="AD732" s="252"/>
      <c r="AE732" s="252"/>
      <c r="AF732" s="252"/>
      <c r="AG732" s="252"/>
      <c r="AH732" s="252"/>
      <c r="AI732" s="252"/>
      <c r="AJ732" s="252"/>
      <c r="AK732" s="252"/>
      <c r="AL732" s="252"/>
      <c r="AM732" s="252"/>
      <c r="AN732" s="252"/>
      <c r="AO732" s="252"/>
      <c r="AP732" s="252"/>
      <c r="AQ732" s="252"/>
      <c r="AR732" s="252"/>
      <c r="AS732" s="252"/>
      <c r="AT732" s="252"/>
      <c r="AU732" s="252"/>
      <c r="AV732" s="252"/>
      <c r="AW732" s="252"/>
      <c r="AX732" s="252"/>
      <c r="AY732" s="252"/>
      <c r="AZ732" s="252"/>
      <c r="BA732" s="252"/>
      <c r="BB732" s="252"/>
    </row>
    <row r="733" spans="1:54" ht="15.7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c r="AA733" s="252"/>
      <c r="AB733" s="252"/>
      <c r="AC733" s="252"/>
      <c r="AD733" s="252"/>
      <c r="AE733" s="252"/>
      <c r="AF733" s="252"/>
      <c r="AG733" s="252"/>
      <c r="AH733" s="252"/>
      <c r="AI733" s="252"/>
      <c r="AJ733" s="252"/>
      <c r="AK733" s="252"/>
      <c r="AL733" s="252"/>
      <c r="AM733" s="252"/>
      <c r="AN733" s="252"/>
      <c r="AO733" s="252"/>
      <c r="AP733" s="252"/>
      <c r="AQ733" s="252"/>
      <c r="AR733" s="252"/>
      <c r="AS733" s="252"/>
      <c r="AT733" s="252"/>
      <c r="AU733" s="252"/>
      <c r="AV733" s="252"/>
      <c r="AW733" s="252"/>
      <c r="AX733" s="252"/>
      <c r="AY733" s="252"/>
      <c r="AZ733" s="252"/>
      <c r="BA733" s="252"/>
      <c r="BB733" s="252"/>
    </row>
    <row r="734" spans="1:54" ht="15.7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c r="AA734" s="252"/>
      <c r="AB734" s="252"/>
      <c r="AC734" s="252"/>
      <c r="AD734" s="252"/>
      <c r="AE734" s="252"/>
      <c r="AF734" s="252"/>
      <c r="AG734" s="252"/>
      <c r="AH734" s="252"/>
      <c r="AI734" s="252"/>
      <c r="AJ734" s="252"/>
      <c r="AK734" s="252"/>
      <c r="AL734" s="252"/>
      <c r="AM734" s="252"/>
      <c r="AN734" s="252"/>
      <c r="AO734" s="252"/>
      <c r="AP734" s="252"/>
      <c r="AQ734" s="252"/>
      <c r="AR734" s="252"/>
      <c r="AS734" s="252"/>
      <c r="AT734" s="252"/>
      <c r="AU734" s="252"/>
      <c r="AV734" s="252"/>
      <c r="AW734" s="252"/>
      <c r="AX734" s="252"/>
      <c r="AY734" s="252"/>
      <c r="AZ734" s="252"/>
      <c r="BA734" s="252"/>
      <c r="BB734" s="252"/>
    </row>
    <row r="735" spans="1:54" ht="15.7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c r="AC735" s="252"/>
      <c r="AD735" s="252"/>
      <c r="AE735" s="252"/>
      <c r="AF735" s="252"/>
      <c r="AG735" s="252"/>
      <c r="AH735" s="252"/>
      <c r="AI735" s="252"/>
      <c r="AJ735" s="252"/>
      <c r="AK735" s="252"/>
      <c r="AL735" s="252"/>
      <c r="AM735" s="252"/>
      <c r="AN735" s="252"/>
      <c r="AO735" s="252"/>
      <c r="AP735" s="252"/>
      <c r="AQ735" s="252"/>
      <c r="AR735" s="252"/>
      <c r="AS735" s="252"/>
      <c r="AT735" s="252"/>
      <c r="AU735" s="252"/>
      <c r="AV735" s="252"/>
      <c r="AW735" s="252"/>
      <c r="AX735" s="252"/>
      <c r="AY735" s="252"/>
      <c r="AZ735" s="252"/>
      <c r="BA735" s="252"/>
      <c r="BB735" s="252"/>
    </row>
    <row r="736" spans="1:54" ht="15.7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c r="AC736" s="252"/>
      <c r="AD736" s="252"/>
      <c r="AE736" s="252"/>
      <c r="AF736" s="252"/>
      <c r="AG736" s="252"/>
      <c r="AH736" s="252"/>
      <c r="AI736" s="252"/>
      <c r="AJ736" s="252"/>
      <c r="AK736" s="252"/>
      <c r="AL736" s="252"/>
      <c r="AM736" s="252"/>
      <c r="AN736" s="252"/>
      <c r="AO736" s="252"/>
      <c r="AP736" s="252"/>
      <c r="AQ736" s="252"/>
      <c r="AR736" s="252"/>
      <c r="AS736" s="252"/>
      <c r="AT736" s="252"/>
      <c r="AU736" s="252"/>
      <c r="AV736" s="252"/>
      <c r="AW736" s="252"/>
      <c r="AX736" s="252"/>
      <c r="AY736" s="252"/>
      <c r="AZ736" s="252"/>
      <c r="BA736" s="252"/>
      <c r="BB736" s="252"/>
    </row>
    <row r="737" spans="1:54" ht="15.7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c r="AA737" s="252"/>
      <c r="AB737" s="252"/>
      <c r="AC737" s="252"/>
      <c r="AD737" s="252"/>
      <c r="AE737" s="252"/>
      <c r="AF737" s="252"/>
      <c r="AG737" s="252"/>
      <c r="AH737" s="252"/>
      <c r="AI737" s="252"/>
      <c r="AJ737" s="252"/>
      <c r="AK737" s="252"/>
      <c r="AL737" s="252"/>
      <c r="AM737" s="252"/>
      <c r="AN737" s="252"/>
      <c r="AO737" s="252"/>
      <c r="AP737" s="252"/>
      <c r="AQ737" s="252"/>
      <c r="AR737" s="252"/>
      <c r="AS737" s="252"/>
      <c r="AT737" s="252"/>
      <c r="AU737" s="252"/>
      <c r="AV737" s="252"/>
      <c r="AW737" s="252"/>
      <c r="AX737" s="252"/>
      <c r="AY737" s="252"/>
      <c r="AZ737" s="252"/>
      <c r="BA737" s="252"/>
      <c r="BB737" s="252"/>
    </row>
    <row r="738" spans="1:54" ht="15.7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c r="AC738" s="252"/>
      <c r="AD738" s="252"/>
      <c r="AE738" s="252"/>
      <c r="AF738" s="252"/>
      <c r="AG738" s="252"/>
      <c r="AH738" s="252"/>
      <c r="AI738" s="252"/>
      <c r="AJ738" s="252"/>
      <c r="AK738" s="252"/>
      <c r="AL738" s="252"/>
      <c r="AM738" s="252"/>
      <c r="AN738" s="252"/>
      <c r="AO738" s="252"/>
      <c r="AP738" s="252"/>
      <c r="AQ738" s="252"/>
      <c r="AR738" s="252"/>
      <c r="AS738" s="252"/>
      <c r="AT738" s="252"/>
      <c r="AU738" s="252"/>
      <c r="AV738" s="252"/>
      <c r="AW738" s="252"/>
      <c r="AX738" s="252"/>
      <c r="AY738" s="252"/>
      <c r="AZ738" s="252"/>
      <c r="BA738" s="252"/>
      <c r="BB738" s="252"/>
    </row>
    <row r="739" spans="1:54" ht="15.7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c r="AA739" s="252"/>
      <c r="AB739" s="252"/>
      <c r="AC739" s="252"/>
      <c r="AD739" s="252"/>
      <c r="AE739" s="252"/>
      <c r="AF739" s="252"/>
      <c r="AG739" s="252"/>
      <c r="AH739" s="252"/>
      <c r="AI739" s="252"/>
      <c r="AJ739" s="252"/>
      <c r="AK739" s="252"/>
      <c r="AL739" s="252"/>
      <c r="AM739" s="252"/>
      <c r="AN739" s="252"/>
      <c r="AO739" s="252"/>
      <c r="AP739" s="252"/>
      <c r="AQ739" s="252"/>
      <c r="AR739" s="252"/>
      <c r="AS739" s="252"/>
      <c r="AT739" s="252"/>
      <c r="AU739" s="252"/>
      <c r="AV739" s="252"/>
      <c r="AW739" s="252"/>
      <c r="AX739" s="252"/>
      <c r="AY739" s="252"/>
      <c r="AZ739" s="252"/>
      <c r="BA739" s="252"/>
      <c r="BB739" s="252"/>
    </row>
    <row r="740" spans="1:54" ht="15.7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c r="AA740" s="252"/>
      <c r="AB740" s="252"/>
      <c r="AC740" s="252"/>
      <c r="AD740" s="252"/>
      <c r="AE740" s="252"/>
      <c r="AF740" s="252"/>
      <c r="AG740" s="252"/>
      <c r="AH740" s="252"/>
      <c r="AI740" s="252"/>
      <c r="AJ740" s="252"/>
      <c r="AK740" s="252"/>
      <c r="AL740" s="252"/>
      <c r="AM740" s="252"/>
      <c r="AN740" s="252"/>
      <c r="AO740" s="252"/>
      <c r="AP740" s="252"/>
      <c r="AQ740" s="252"/>
      <c r="AR740" s="252"/>
      <c r="AS740" s="252"/>
      <c r="AT740" s="252"/>
      <c r="AU740" s="252"/>
      <c r="AV740" s="252"/>
      <c r="AW740" s="252"/>
      <c r="AX740" s="252"/>
      <c r="AY740" s="252"/>
      <c r="AZ740" s="252"/>
      <c r="BA740" s="252"/>
      <c r="BB740" s="252"/>
    </row>
    <row r="741" spans="1:54" ht="15.7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c r="AC741" s="252"/>
      <c r="AD741" s="252"/>
      <c r="AE741" s="252"/>
      <c r="AF741" s="252"/>
      <c r="AG741" s="252"/>
      <c r="AH741" s="252"/>
      <c r="AI741" s="252"/>
      <c r="AJ741" s="252"/>
      <c r="AK741" s="252"/>
      <c r="AL741" s="252"/>
      <c r="AM741" s="252"/>
      <c r="AN741" s="252"/>
      <c r="AO741" s="252"/>
      <c r="AP741" s="252"/>
      <c r="AQ741" s="252"/>
      <c r="AR741" s="252"/>
      <c r="AS741" s="252"/>
      <c r="AT741" s="252"/>
      <c r="AU741" s="252"/>
      <c r="AV741" s="252"/>
      <c r="AW741" s="252"/>
      <c r="AX741" s="252"/>
      <c r="AY741" s="252"/>
      <c r="AZ741" s="252"/>
      <c r="BA741" s="252"/>
      <c r="BB741" s="252"/>
    </row>
    <row r="742" spans="1:54" ht="15.7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c r="AC742" s="252"/>
      <c r="AD742" s="252"/>
      <c r="AE742" s="252"/>
      <c r="AF742" s="252"/>
      <c r="AG742" s="252"/>
      <c r="AH742" s="252"/>
      <c r="AI742" s="252"/>
      <c r="AJ742" s="252"/>
      <c r="AK742" s="252"/>
      <c r="AL742" s="252"/>
      <c r="AM742" s="252"/>
      <c r="AN742" s="252"/>
      <c r="AO742" s="252"/>
      <c r="AP742" s="252"/>
      <c r="AQ742" s="252"/>
      <c r="AR742" s="252"/>
      <c r="AS742" s="252"/>
      <c r="AT742" s="252"/>
      <c r="AU742" s="252"/>
      <c r="AV742" s="252"/>
      <c r="AW742" s="252"/>
      <c r="AX742" s="252"/>
      <c r="AY742" s="252"/>
      <c r="AZ742" s="252"/>
      <c r="BA742" s="252"/>
      <c r="BB742" s="252"/>
    </row>
    <row r="743" spans="1:54" ht="15.7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c r="AC743" s="252"/>
      <c r="AD743" s="252"/>
      <c r="AE743" s="252"/>
      <c r="AF743" s="252"/>
      <c r="AG743" s="252"/>
      <c r="AH743" s="252"/>
      <c r="AI743" s="252"/>
      <c r="AJ743" s="252"/>
      <c r="AK743" s="252"/>
      <c r="AL743" s="252"/>
      <c r="AM743" s="252"/>
      <c r="AN743" s="252"/>
      <c r="AO743" s="252"/>
      <c r="AP743" s="252"/>
      <c r="AQ743" s="252"/>
      <c r="AR743" s="252"/>
      <c r="AS743" s="252"/>
      <c r="AT743" s="252"/>
      <c r="AU743" s="252"/>
      <c r="AV743" s="252"/>
      <c r="AW743" s="252"/>
      <c r="AX743" s="252"/>
      <c r="AY743" s="252"/>
      <c r="AZ743" s="252"/>
      <c r="BA743" s="252"/>
      <c r="BB743" s="252"/>
    </row>
    <row r="744" spans="1:54" ht="15.7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c r="AC744" s="252"/>
      <c r="AD744" s="252"/>
      <c r="AE744" s="252"/>
      <c r="AF744" s="252"/>
      <c r="AG744" s="252"/>
      <c r="AH744" s="252"/>
      <c r="AI744" s="252"/>
      <c r="AJ744" s="252"/>
      <c r="AK744" s="252"/>
      <c r="AL744" s="252"/>
      <c r="AM744" s="252"/>
      <c r="AN744" s="252"/>
      <c r="AO744" s="252"/>
      <c r="AP744" s="252"/>
      <c r="AQ744" s="252"/>
      <c r="AR744" s="252"/>
      <c r="AS744" s="252"/>
      <c r="AT744" s="252"/>
      <c r="AU744" s="252"/>
      <c r="AV744" s="252"/>
      <c r="AW744" s="252"/>
      <c r="AX744" s="252"/>
      <c r="AY744" s="252"/>
      <c r="AZ744" s="252"/>
      <c r="BA744" s="252"/>
      <c r="BB744" s="252"/>
    </row>
    <row r="745" spans="1:54" ht="15.7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c r="AC745" s="252"/>
      <c r="AD745" s="252"/>
      <c r="AE745" s="252"/>
      <c r="AF745" s="252"/>
      <c r="AG745" s="252"/>
      <c r="AH745" s="252"/>
      <c r="AI745" s="252"/>
      <c r="AJ745" s="252"/>
      <c r="AK745" s="252"/>
      <c r="AL745" s="252"/>
      <c r="AM745" s="252"/>
      <c r="AN745" s="252"/>
      <c r="AO745" s="252"/>
      <c r="AP745" s="252"/>
      <c r="AQ745" s="252"/>
      <c r="AR745" s="252"/>
      <c r="AS745" s="252"/>
      <c r="AT745" s="252"/>
      <c r="AU745" s="252"/>
      <c r="AV745" s="252"/>
      <c r="AW745" s="252"/>
      <c r="AX745" s="252"/>
      <c r="AY745" s="252"/>
      <c r="AZ745" s="252"/>
      <c r="BA745" s="252"/>
      <c r="BB745" s="252"/>
    </row>
    <row r="746" spans="1:54" ht="15.7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c r="AA746" s="252"/>
      <c r="AB746" s="252"/>
      <c r="AC746" s="252"/>
      <c r="AD746" s="252"/>
      <c r="AE746" s="252"/>
      <c r="AF746" s="252"/>
      <c r="AG746" s="252"/>
      <c r="AH746" s="252"/>
      <c r="AI746" s="252"/>
      <c r="AJ746" s="252"/>
      <c r="AK746" s="252"/>
      <c r="AL746" s="252"/>
      <c r="AM746" s="252"/>
      <c r="AN746" s="252"/>
      <c r="AO746" s="252"/>
      <c r="AP746" s="252"/>
      <c r="AQ746" s="252"/>
      <c r="AR746" s="252"/>
      <c r="AS746" s="252"/>
      <c r="AT746" s="252"/>
      <c r="AU746" s="252"/>
      <c r="AV746" s="252"/>
      <c r="AW746" s="252"/>
      <c r="AX746" s="252"/>
      <c r="AY746" s="252"/>
      <c r="AZ746" s="252"/>
      <c r="BA746" s="252"/>
      <c r="BB746" s="252"/>
    </row>
    <row r="747" spans="1:54" ht="15.7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252"/>
      <c r="AF747" s="252"/>
      <c r="AG747" s="252"/>
      <c r="AH747" s="252"/>
      <c r="AI747" s="252"/>
      <c r="AJ747" s="252"/>
      <c r="AK747" s="252"/>
      <c r="AL747" s="252"/>
      <c r="AM747" s="252"/>
      <c r="AN747" s="252"/>
      <c r="AO747" s="252"/>
      <c r="AP747" s="252"/>
      <c r="AQ747" s="252"/>
      <c r="AR747" s="252"/>
      <c r="AS747" s="252"/>
      <c r="AT747" s="252"/>
      <c r="AU747" s="252"/>
      <c r="AV747" s="252"/>
      <c r="AW747" s="252"/>
      <c r="AX747" s="252"/>
      <c r="AY747" s="252"/>
      <c r="AZ747" s="252"/>
      <c r="BA747" s="252"/>
      <c r="BB747" s="252"/>
    </row>
    <row r="748" spans="1:54" ht="15.7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row>
    <row r="749" spans="1:54" ht="15.7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c r="AA749" s="252"/>
      <c r="AB749" s="252"/>
      <c r="AC749" s="252"/>
      <c r="AD749" s="252"/>
      <c r="AE749" s="252"/>
      <c r="AF749" s="252"/>
      <c r="AG749" s="252"/>
      <c r="AH749" s="252"/>
      <c r="AI749" s="252"/>
      <c r="AJ749" s="252"/>
      <c r="AK749" s="252"/>
      <c r="AL749" s="252"/>
      <c r="AM749" s="252"/>
      <c r="AN749" s="252"/>
      <c r="AO749" s="252"/>
      <c r="AP749" s="252"/>
      <c r="AQ749" s="252"/>
      <c r="AR749" s="252"/>
      <c r="AS749" s="252"/>
      <c r="AT749" s="252"/>
      <c r="AU749" s="252"/>
      <c r="AV749" s="252"/>
      <c r="AW749" s="252"/>
      <c r="AX749" s="252"/>
      <c r="AY749" s="252"/>
      <c r="AZ749" s="252"/>
      <c r="BA749" s="252"/>
      <c r="BB749" s="252"/>
    </row>
    <row r="750" spans="1:54" ht="15.7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c r="AC750" s="252"/>
      <c r="AD750" s="252"/>
      <c r="AE750" s="252"/>
      <c r="AF750" s="252"/>
      <c r="AG750" s="252"/>
      <c r="AH750" s="252"/>
      <c r="AI750" s="252"/>
      <c r="AJ750" s="252"/>
      <c r="AK750" s="252"/>
      <c r="AL750" s="252"/>
      <c r="AM750" s="252"/>
      <c r="AN750" s="252"/>
      <c r="AO750" s="252"/>
      <c r="AP750" s="252"/>
      <c r="AQ750" s="252"/>
      <c r="AR750" s="252"/>
      <c r="AS750" s="252"/>
      <c r="AT750" s="252"/>
      <c r="AU750" s="252"/>
      <c r="AV750" s="252"/>
      <c r="AW750" s="252"/>
      <c r="AX750" s="252"/>
      <c r="AY750" s="252"/>
      <c r="AZ750" s="252"/>
      <c r="BA750" s="252"/>
      <c r="BB750" s="252"/>
    </row>
    <row r="751" spans="1:54" ht="15.7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c r="AA751" s="252"/>
      <c r="AB751" s="252"/>
      <c r="AC751" s="252"/>
      <c r="AD751" s="252"/>
      <c r="AE751" s="252"/>
      <c r="AF751" s="252"/>
      <c r="AG751" s="252"/>
      <c r="AH751" s="252"/>
      <c r="AI751" s="252"/>
      <c r="AJ751" s="252"/>
      <c r="AK751" s="252"/>
      <c r="AL751" s="252"/>
      <c r="AM751" s="252"/>
      <c r="AN751" s="252"/>
      <c r="AO751" s="252"/>
      <c r="AP751" s="252"/>
      <c r="AQ751" s="252"/>
      <c r="AR751" s="252"/>
      <c r="AS751" s="252"/>
      <c r="AT751" s="252"/>
      <c r="AU751" s="252"/>
      <c r="AV751" s="252"/>
      <c r="AW751" s="252"/>
      <c r="AX751" s="252"/>
      <c r="AY751" s="252"/>
      <c r="AZ751" s="252"/>
      <c r="BA751" s="252"/>
      <c r="BB751" s="252"/>
    </row>
    <row r="752" spans="1:54" ht="15.7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2"/>
      <c r="AK752" s="252"/>
      <c r="AL752" s="252"/>
      <c r="AM752" s="252"/>
      <c r="AN752" s="252"/>
      <c r="AO752" s="252"/>
      <c r="AP752" s="252"/>
      <c r="AQ752" s="252"/>
      <c r="AR752" s="252"/>
      <c r="AS752" s="252"/>
      <c r="AT752" s="252"/>
      <c r="AU752" s="252"/>
      <c r="AV752" s="252"/>
      <c r="AW752" s="252"/>
      <c r="AX752" s="252"/>
      <c r="AY752" s="252"/>
      <c r="AZ752" s="252"/>
      <c r="BA752" s="252"/>
      <c r="BB752" s="252"/>
    </row>
    <row r="753" spans="1:54" ht="15.7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2"/>
      <c r="AK753" s="252"/>
      <c r="AL753" s="252"/>
      <c r="AM753" s="252"/>
      <c r="AN753" s="252"/>
      <c r="AO753" s="252"/>
      <c r="AP753" s="252"/>
      <c r="AQ753" s="252"/>
      <c r="AR753" s="252"/>
      <c r="AS753" s="252"/>
      <c r="AT753" s="252"/>
      <c r="AU753" s="252"/>
      <c r="AV753" s="252"/>
      <c r="AW753" s="252"/>
      <c r="AX753" s="252"/>
      <c r="AY753" s="252"/>
      <c r="AZ753" s="252"/>
      <c r="BA753" s="252"/>
      <c r="BB753" s="252"/>
    </row>
    <row r="754" spans="1:54" ht="15.7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2"/>
      <c r="AK754" s="252"/>
      <c r="AL754" s="252"/>
      <c r="AM754" s="252"/>
      <c r="AN754" s="252"/>
      <c r="AO754" s="252"/>
      <c r="AP754" s="252"/>
      <c r="AQ754" s="252"/>
      <c r="AR754" s="252"/>
      <c r="AS754" s="252"/>
      <c r="AT754" s="252"/>
      <c r="AU754" s="252"/>
      <c r="AV754" s="252"/>
      <c r="AW754" s="252"/>
      <c r="AX754" s="252"/>
      <c r="AY754" s="252"/>
      <c r="AZ754" s="252"/>
      <c r="BA754" s="252"/>
      <c r="BB754" s="252"/>
    </row>
    <row r="755" spans="1:54" ht="15.7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c r="AA755" s="252"/>
      <c r="AB755" s="252"/>
      <c r="AC755" s="252"/>
      <c r="AD755" s="252"/>
      <c r="AE755" s="252"/>
      <c r="AF755" s="252"/>
      <c r="AG755" s="252"/>
      <c r="AH755" s="252"/>
      <c r="AI755" s="252"/>
      <c r="AJ755" s="252"/>
      <c r="AK755" s="252"/>
      <c r="AL755" s="252"/>
      <c r="AM755" s="252"/>
      <c r="AN755" s="252"/>
      <c r="AO755" s="252"/>
      <c r="AP755" s="252"/>
      <c r="AQ755" s="252"/>
      <c r="AR755" s="252"/>
      <c r="AS755" s="252"/>
      <c r="AT755" s="252"/>
      <c r="AU755" s="252"/>
      <c r="AV755" s="252"/>
      <c r="AW755" s="252"/>
      <c r="AX755" s="252"/>
      <c r="AY755" s="252"/>
      <c r="AZ755" s="252"/>
      <c r="BA755" s="252"/>
      <c r="BB755" s="252"/>
    </row>
    <row r="756" spans="1:54" ht="15.7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c r="AC756" s="252"/>
      <c r="AD756" s="252"/>
      <c r="AE756" s="252"/>
      <c r="AF756" s="252"/>
      <c r="AG756" s="252"/>
      <c r="AH756" s="252"/>
      <c r="AI756" s="252"/>
      <c r="AJ756" s="252"/>
      <c r="AK756" s="252"/>
      <c r="AL756" s="252"/>
      <c r="AM756" s="252"/>
      <c r="AN756" s="252"/>
      <c r="AO756" s="252"/>
      <c r="AP756" s="252"/>
      <c r="AQ756" s="252"/>
      <c r="AR756" s="252"/>
      <c r="AS756" s="252"/>
      <c r="AT756" s="252"/>
      <c r="AU756" s="252"/>
      <c r="AV756" s="252"/>
      <c r="AW756" s="252"/>
      <c r="AX756" s="252"/>
      <c r="AY756" s="252"/>
      <c r="AZ756" s="252"/>
      <c r="BA756" s="252"/>
      <c r="BB756" s="252"/>
    </row>
    <row r="757" spans="1:54" ht="15.7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2"/>
      <c r="AK757" s="252"/>
      <c r="AL757" s="252"/>
      <c r="AM757" s="252"/>
      <c r="AN757" s="252"/>
      <c r="AO757" s="252"/>
      <c r="AP757" s="252"/>
      <c r="AQ757" s="252"/>
      <c r="AR757" s="252"/>
      <c r="AS757" s="252"/>
      <c r="AT757" s="252"/>
      <c r="AU757" s="252"/>
      <c r="AV757" s="252"/>
      <c r="AW757" s="252"/>
      <c r="AX757" s="252"/>
      <c r="AY757" s="252"/>
      <c r="AZ757" s="252"/>
      <c r="BA757" s="252"/>
      <c r="BB757" s="252"/>
    </row>
    <row r="758" spans="1:54" ht="15.7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c r="AA758" s="252"/>
      <c r="AB758" s="252"/>
      <c r="AC758" s="252"/>
      <c r="AD758" s="252"/>
      <c r="AE758" s="252"/>
      <c r="AF758" s="252"/>
      <c r="AG758" s="252"/>
      <c r="AH758" s="252"/>
      <c r="AI758" s="252"/>
      <c r="AJ758" s="252"/>
      <c r="AK758" s="252"/>
      <c r="AL758" s="252"/>
      <c r="AM758" s="252"/>
      <c r="AN758" s="252"/>
      <c r="AO758" s="252"/>
      <c r="AP758" s="252"/>
      <c r="AQ758" s="252"/>
      <c r="AR758" s="252"/>
      <c r="AS758" s="252"/>
      <c r="AT758" s="252"/>
      <c r="AU758" s="252"/>
      <c r="AV758" s="252"/>
      <c r="AW758" s="252"/>
      <c r="AX758" s="252"/>
      <c r="AY758" s="252"/>
      <c r="AZ758" s="252"/>
      <c r="BA758" s="252"/>
      <c r="BB758" s="252"/>
    </row>
    <row r="759" spans="1:54" ht="15.7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c r="AC759" s="252"/>
      <c r="AD759" s="252"/>
      <c r="AE759" s="252"/>
      <c r="AF759" s="252"/>
      <c r="AG759" s="252"/>
      <c r="AH759" s="252"/>
      <c r="AI759" s="252"/>
      <c r="AJ759" s="252"/>
      <c r="AK759" s="252"/>
      <c r="AL759" s="252"/>
      <c r="AM759" s="252"/>
      <c r="AN759" s="252"/>
      <c r="AO759" s="252"/>
      <c r="AP759" s="252"/>
      <c r="AQ759" s="252"/>
      <c r="AR759" s="252"/>
      <c r="AS759" s="252"/>
      <c r="AT759" s="252"/>
      <c r="AU759" s="252"/>
      <c r="AV759" s="252"/>
      <c r="AW759" s="252"/>
      <c r="AX759" s="252"/>
      <c r="AY759" s="252"/>
      <c r="AZ759" s="252"/>
      <c r="BA759" s="252"/>
      <c r="BB759" s="252"/>
    </row>
    <row r="760" spans="1:54" ht="15.7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c r="AA760" s="252"/>
      <c r="AB760" s="252"/>
      <c r="AC760" s="252"/>
      <c r="AD760" s="252"/>
      <c r="AE760" s="252"/>
      <c r="AF760" s="252"/>
      <c r="AG760" s="252"/>
      <c r="AH760" s="252"/>
      <c r="AI760" s="252"/>
      <c r="AJ760" s="252"/>
      <c r="AK760" s="252"/>
      <c r="AL760" s="252"/>
      <c r="AM760" s="252"/>
      <c r="AN760" s="252"/>
      <c r="AO760" s="252"/>
      <c r="AP760" s="252"/>
      <c r="AQ760" s="252"/>
      <c r="AR760" s="252"/>
      <c r="AS760" s="252"/>
      <c r="AT760" s="252"/>
      <c r="AU760" s="252"/>
      <c r="AV760" s="252"/>
      <c r="AW760" s="252"/>
      <c r="AX760" s="252"/>
      <c r="AY760" s="252"/>
      <c r="AZ760" s="252"/>
      <c r="BA760" s="252"/>
      <c r="BB760" s="252"/>
    </row>
    <row r="761" spans="1:54" ht="15.7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c r="AA761" s="252"/>
      <c r="AB761" s="252"/>
      <c r="AC761" s="252"/>
      <c r="AD761" s="252"/>
      <c r="AE761" s="252"/>
      <c r="AF761" s="252"/>
      <c r="AG761" s="252"/>
      <c r="AH761" s="252"/>
      <c r="AI761" s="252"/>
      <c r="AJ761" s="252"/>
      <c r="AK761" s="252"/>
      <c r="AL761" s="252"/>
      <c r="AM761" s="252"/>
      <c r="AN761" s="252"/>
      <c r="AO761" s="252"/>
      <c r="AP761" s="252"/>
      <c r="AQ761" s="252"/>
      <c r="AR761" s="252"/>
      <c r="AS761" s="252"/>
      <c r="AT761" s="252"/>
      <c r="AU761" s="252"/>
      <c r="AV761" s="252"/>
      <c r="AW761" s="252"/>
      <c r="AX761" s="252"/>
      <c r="AY761" s="252"/>
      <c r="AZ761" s="252"/>
      <c r="BA761" s="252"/>
      <c r="BB761" s="252"/>
    </row>
    <row r="762" spans="1:54" ht="15.7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252"/>
      <c r="AL762" s="252"/>
      <c r="AM762" s="252"/>
      <c r="AN762" s="252"/>
      <c r="AO762" s="252"/>
      <c r="AP762" s="252"/>
      <c r="AQ762" s="252"/>
      <c r="AR762" s="252"/>
      <c r="AS762" s="252"/>
      <c r="AT762" s="252"/>
      <c r="AU762" s="252"/>
      <c r="AV762" s="252"/>
      <c r="AW762" s="252"/>
      <c r="AX762" s="252"/>
      <c r="AY762" s="252"/>
      <c r="AZ762" s="252"/>
      <c r="BA762" s="252"/>
      <c r="BB762" s="252"/>
    </row>
    <row r="763" spans="1:54" ht="15.7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c r="AC763" s="252"/>
      <c r="AD763" s="252"/>
      <c r="AE763" s="252"/>
      <c r="AF763" s="252"/>
      <c r="AG763" s="252"/>
      <c r="AH763" s="252"/>
      <c r="AI763" s="252"/>
      <c r="AJ763" s="252"/>
      <c r="AK763" s="252"/>
      <c r="AL763" s="252"/>
      <c r="AM763" s="252"/>
      <c r="AN763" s="252"/>
      <c r="AO763" s="252"/>
      <c r="AP763" s="252"/>
      <c r="AQ763" s="252"/>
      <c r="AR763" s="252"/>
      <c r="AS763" s="252"/>
      <c r="AT763" s="252"/>
      <c r="AU763" s="252"/>
      <c r="AV763" s="252"/>
      <c r="AW763" s="252"/>
      <c r="AX763" s="252"/>
      <c r="AY763" s="252"/>
      <c r="AZ763" s="252"/>
      <c r="BA763" s="252"/>
      <c r="BB763" s="252"/>
    </row>
    <row r="764" spans="1:54" ht="15.7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c r="AC764" s="252"/>
      <c r="AD764" s="252"/>
      <c r="AE764" s="252"/>
      <c r="AF764" s="252"/>
      <c r="AG764" s="252"/>
      <c r="AH764" s="252"/>
      <c r="AI764" s="252"/>
      <c r="AJ764" s="252"/>
      <c r="AK764" s="252"/>
      <c r="AL764" s="252"/>
      <c r="AM764" s="252"/>
      <c r="AN764" s="252"/>
      <c r="AO764" s="252"/>
      <c r="AP764" s="252"/>
      <c r="AQ764" s="252"/>
      <c r="AR764" s="252"/>
      <c r="AS764" s="252"/>
      <c r="AT764" s="252"/>
      <c r="AU764" s="252"/>
      <c r="AV764" s="252"/>
      <c r="AW764" s="252"/>
      <c r="AX764" s="252"/>
      <c r="AY764" s="252"/>
      <c r="AZ764" s="252"/>
      <c r="BA764" s="252"/>
      <c r="BB764" s="252"/>
    </row>
    <row r="765" spans="1:54" ht="15.7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c r="AA765" s="252"/>
      <c r="AB765" s="252"/>
      <c r="AC765" s="252"/>
      <c r="AD765" s="252"/>
      <c r="AE765" s="252"/>
      <c r="AF765" s="252"/>
      <c r="AG765" s="252"/>
      <c r="AH765" s="252"/>
      <c r="AI765" s="252"/>
      <c r="AJ765" s="252"/>
      <c r="AK765" s="252"/>
      <c r="AL765" s="252"/>
      <c r="AM765" s="252"/>
      <c r="AN765" s="252"/>
      <c r="AO765" s="252"/>
      <c r="AP765" s="252"/>
      <c r="AQ765" s="252"/>
      <c r="AR765" s="252"/>
      <c r="AS765" s="252"/>
      <c r="AT765" s="252"/>
      <c r="AU765" s="252"/>
      <c r="AV765" s="252"/>
      <c r="AW765" s="252"/>
      <c r="AX765" s="252"/>
      <c r="AY765" s="252"/>
      <c r="AZ765" s="252"/>
      <c r="BA765" s="252"/>
      <c r="BB765" s="252"/>
    </row>
    <row r="766" spans="1:54" ht="15.7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252"/>
      <c r="AC766" s="252"/>
      <c r="AD766" s="252"/>
      <c r="AE766" s="252"/>
      <c r="AF766" s="252"/>
      <c r="AG766" s="252"/>
      <c r="AH766" s="252"/>
      <c r="AI766" s="252"/>
      <c r="AJ766" s="252"/>
      <c r="AK766" s="252"/>
      <c r="AL766" s="252"/>
      <c r="AM766" s="252"/>
      <c r="AN766" s="252"/>
      <c r="AO766" s="252"/>
      <c r="AP766" s="252"/>
      <c r="AQ766" s="252"/>
      <c r="AR766" s="252"/>
      <c r="AS766" s="252"/>
      <c r="AT766" s="252"/>
      <c r="AU766" s="252"/>
      <c r="AV766" s="252"/>
      <c r="AW766" s="252"/>
      <c r="AX766" s="252"/>
      <c r="AY766" s="252"/>
      <c r="AZ766" s="252"/>
      <c r="BA766" s="252"/>
      <c r="BB766" s="252"/>
    </row>
    <row r="767" spans="1:54" ht="15.7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c r="AA767" s="252"/>
      <c r="AB767" s="252"/>
      <c r="AC767" s="252"/>
      <c r="AD767" s="252"/>
      <c r="AE767" s="252"/>
      <c r="AF767" s="252"/>
      <c r="AG767" s="252"/>
      <c r="AH767" s="252"/>
      <c r="AI767" s="252"/>
      <c r="AJ767" s="252"/>
      <c r="AK767" s="252"/>
      <c r="AL767" s="252"/>
      <c r="AM767" s="252"/>
      <c r="AN767" s="252"/>
      <c r="AO767" s="252"/>
      <c r="AP767" s="252"/>
      <c r="AQ767" s="252"/>
      <c r="AR767" s="252"/>
      <c r="AS767" s="252"/>
      <c r="AT767" s="252"/>
      <c r="AU767" s="252"/>
      <c r="AV767" s="252"/>
      <c r="AW767" s="252"/>
      <c r="AX767" s="252"/>
      <c r="AY767" s="252"/>
      <c r="AZ767" s="252"/>
      <c r="BA767" s="252"/>
      <c r="BB767" s="252"/>
    </row>
    <row r="768" spans="1:54" ht="15.7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c r="AC768" s="252"/>
      <c r="AD768" s="252"/>
      <c r="AE768" s="252"/>
      <c r="AF768" s="252"/>
      <c r="AG768" s="252"/>
      <c r="AH768" s="252"/>
      <c r="AI768" s="252"/>
      <c r="AJ768" s="252"/>
      <c r="AK768" s="252"/>
      <c r="AL768" s="252"/>
      <c r="AM768" s="252"/>
      <c r="AN768" s="252"/>
      <c r="AO768" s="252"/>
      <c r="AP768" s="252"/>
      <c r="AQ768" s="252"/>
      <c r="AR768" s="252"/>
      <c r="AS768" s="252"/>
      <c r="AT768" s="252"/>
      <c r="AU768" s="252"/>
      <c r="AV768" s="252"/>
      <c r="AW768" s="252"/>
      <c r="AX768" s="252"/>
      <c r="AY768" s="252"/>
      <c r="AZ768" s="252"/>
      <c r="BA768" s="252"/>
      <c r="BB768" s="252"/>
    </row>
    <row r="769" spans="1:54" ht="15.7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c r="AA769" s="252"/>
      <c r="AB769" s="252"/>
      <c r="AC769" s="252"/>
      <c r="AD769" s="252"/>
      <c r="AE769" s="252"/>
      <c r="AF769" s="252"/>
      <c r="AG769" s="252"/>
      <c r="AH769" s="252"/>
      <c r="AI769" s="252"/>
      <c r="AJ769" s="252"/>
      <c r="AK769" s="252"/>
      <c r="AL769" s="252"/>
      <c r="AM769" s="252"/>
      <c r="AN769" s="252"/>
      <c r="AO769" s="252"/>
      <c r="AP769" s="252"/>
      <c r="AQ769" s="252"/>
      <c r="AR769" s="252"/>
      <c r="AS769" s="252"/>
      <c r="AT769" s="252"/>
      <c r="AU769" s="252"/>
      <c r="AV769" s="252"/>
      <c r="AW769" s="252"/>
      <c r="AX769" s="252"/>
      <c r="AY769" s="252"/>
      <c r="AZ769" s="252"/>
      <c r="BA769" s="252"/>
      <c r="BB769" s="252"/>
    </row>
    <row r="770" spans="1:54" ht="15.7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c r="AC770" s="252"/>
      <c r="AD770" s="252"/>
      <c r="AE770" s="252"/>
      <c r="AF770" s="252"/>
      <c r="AG770" s="252"/>
      <c r="AH770" s="252"/>
      <c r="AI770" s="252"/>
      <c r="AJ770" s="252"/>
      <c r="AK770" s="252"/>
      <c r="AL770" s="252"/>
      <c r="AM770" s="252"/>
      <c r="AN770" s="252"/>
      <c r="AO770" s="252"/>
      <c r="AP770" s="252"/>
      <c r="AQ770" s="252"/>
      <c r="AR770" s="252"/>
      <c r="AS770" s="252"/>
      <c r="AT770" s="252"/>
      <c r="AU770" s="252"/>
      <c r="AV770" s="252"/>
      <c r="AW770" s="252"/>
      <c r="AX770" s="252"/>
      <c r="AY770" s="252"/>
      <c r="AZ770" s="252"/>
      <c r="BA770" s="252"/>
      <c r="BB770" s="252"/>
    </row>
    <row r="771" spans="1:54" ht="15.7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c r="AA771" s="252"/>
      <c r="AB771" s="252"/>
      <c r="AC771" s="252"/>
      <c r="AD771" s="252"/>
      <c r="AE771" s="252"/>
      <c r="AF771" s="252"/>
      <c r="AG771" s="252"/>
      <c r="AH771" s="252"/>
      <c r="AI771" s="252"/>
      <c r="AJ771" s="252"/>
      <c r="AK771" s="252"/>
      <c r="AL771" s="252"/>
      <c r="AM771" s="252"/>
      <c r="AN771" s="252"/>
      <c r="AO771" s="252"/>
      <c r="AP771" s="252"/>
      <c r="AQ771" s="252"/>
      <c r="AR771" s="252"/>
      <c r="AS771" s="252"/>
      <c r="AT771" s="252"/>
      <c r="AU771" s="252"/>
      <c r="AV771" s="252"/>
      <c r="AW771" s="252"/>
      <c r="AX771" s="252"/>
      <c r="AY771" s="252"/>
      <c r="AZ771" s="252"/>
      <c r="BA771" s="252"/>
      <c r="BB771" s="252"/>
    </row>
    <row r="772" spans="1:54" ht="15.7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c r="AC772" s="252"/>
      <c r="AD772" s="252"/>
      <c r="AE772" s="252"/>
      <c r="AF772" s="252"/>
      <c r="AG772" s="252"/>
      <c r="AH772" s="252"/>
      <c r="AI772" s="252"/>
      <c r="AJ772" s="252"/>
      <c r="AK772" s="252"/>
      <c r="AL772" s="252"/>
      <c r="AM772" s="252"/>
      <c r="AN772" s="252"/>
      <c r="AO772" s="252"/>
      <c r="AP772" s="252"/>
      <c r="AQ772" s="252"/>
      <c r="AR772" s="252"/>
      <c r="AS772" s="252"/>
      <c r="AT772" s="252"/>
      <c r="AU772" s="252"/>
      <c r="AV772" s="252"/>
      <c r="AW772" s="252"/>
      <c r="AX772" s="252"/>
      <c r="AY772" s="252"/>
      <c r="AZ772" s="252"/>
      <c r="BA772" s="252"/>
      <c r="BB772" s="252"/>
    </row>
    <row r="773" spans="1:54" ht="15.7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c r="AC773" s="252"/>
      <c r="AD773" s="252"/>
      <c r="AE773" s="252"/>
      <c r="AF773" s="252"/>
      <c r="AG773" s="252"/>
      <c r="AH773" s="252"/>
      <c r="AI773" s="252"/>
      <c r="AJ773" s="252"/>
      <c r="AK773" s="252"/>
      <c r="AL773" s="252"/>
      <c r="AM773" s="252"/>
      <c r="AN773" s="252"/>
      <c r="AO773" s="252"/>
      <c r="AP773" s="252"/>
      <c r="AQ773" s="252"/>
      <c r="AR773" s="252"/>
      <c r="AS773" s="252"/>
      <c r="AT773" s="252"/>
      <c r="AU773" s="252"/>
      <c r="AV773" s="252"/>
      <c r="AW773" s="252"/>
      <c r="AX773" s="252"/>
      <c r="AY773" s="252"/>
      <c r="AZ773" s="252"/>
      <c r="BA773" s="252"/>
      <c r="BB773" s="252"/>
    </row>
    <row r="774" spans="1:54" ht="15.7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c r="AC774" s="252"/>
      <c r="AD774" s="252"/>
      <c r="AE774" s="252"/>
      <c r="AF774" s="252"/>
      <c r="AG774" s="252"/>
      <c r="AH774" s="252"/>
      <c r="AI774" s="252"/>
      <c r="AJ774" s="252"/>
      <c r="AK774" s="252"/>
      <c r="AL774" s="252"/>
      <c r="AM774" s="252"/>
      <c r="AN774" s="252"/>
      <c r="AO774" s="252"/>
      <c r="AP774" s="252"/>
      <c r="AQ774" s="252"/>
      <c r="AR774" s="252"/>
      <c r="AS774" s="252"/>
      <c r="AT774" s="252"/>
      <c r="AU774" s="252"/>
      <c r="AV774" s="252"/>
      <c r="AW774" s="252"/>
      <c r="AX774" s="252"/>
      <c r="AY774" s="252"/>
      <c r="AZ774" s="252"/>
      <c r="BA774" s="252"/>
      <c r="BB774" s="252"/>
    </row>
    <row r="775" spans="1:54" ht="15.7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c r="AA775" s="252"/>
      <c r="AB775" s="252"/>
      <c r="AC775" s="252"/>
      <c r="AD775" s="252"/>
      <c r="AE775" s="252"/>
      <c r="AF775" s="252"/>
      <c r="AG775" s="252"/>
      <c r="AH775" s="252"/>
      <c r="AI775" s="252"/>
      <c r="AJ775" s="252"/>
      <c r="AK775" s="252"/>
      <c r="AL775" s="252"/>
      <c r="AM775" s="252"/>
      <c r="AN775" s="252"/>
      <c r="AO775" s="252"/>
      <c r="AP775" s="252"/>
      <c r="AQ775" s="252"/>
      <c r="AR775" s="252"/>
      <c r="AS775" s="252"/>
      <c r="AT775" s="252"/>
      <c r="AU775" s="252"/>
      <c r="AV775" s="252"/>
      <c r="AW775" s="252"/>
      <c r="AX775" s="252"/>
      <c r="AY775" s="252"/>
      <c r="AZ775" s="252"/>
      <c r="BA775" s="252"/>
      <c r="BB775" s="252"/>
    </row>
    <row r="776" spans="1:54" ht="15.7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c r="AA776" s="252"/>
      <c r="AB776" s="252"/>
      <c r="AC776" s="252"/>
      <c r="AD776" s="252"/>
      <c r="AE776" s="252"/>
      <c r="AF776" s="252"/>
      <c r="AG776" s="252"/>
      <c r="AH776" s="252"/>
      <c r="AI776" s="252"/>
      <c r="AJ776" s="252"/>
      <c r="AK776" s="252"/>
      <c r="AL776" s="252"/>
      <c r="AM776" s="252"/>
      <c r="AN776" s="252"/>
      <c r="AO776" s="252"/>
      <c r="AP776" s="252"/>
      <c r="AQ776" s="252"/>
      <c r="AR776" s="252"/>
      <c r="AS776" s="252"/>
      <c r="AT776" s="252"/>
      <c r="AU776" s="252"/>
      <c r="AV776" s="252"/>
      <c r="AW776" s="252"/>
      <c r="AX776" s="252"/>
      <c r="AY776" s="252"/>
      <c r="AZ776" s="252"/>
      <c r="BA776" s="252"/>
      <c r="BB776" s="252"/>
    </row>
    <row r="777" spans="1:54" ht="15.7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c r="AC777" s="252"/>
      <c r="AD777" s="252"/>
      <c r="AE777" s="252"/>
      <c r="AF777" s="252"/>
      <c r="AG777" s="252"/>
      <c r="AH777" s="252"/>
      <c r="AI777" s="252"/>
      <c r="AJ777" s="252"/>
      <c r="AK777" s="252"/>
      <c r="AL777" s="252"/>
      <c r="AM777" s="252"/>
      <c r="AN777" s="252"/>
      <c r="AO777" s="252"/>
      <c r="AP777" s="252"/>
      <c r="AQ777" s="252"/>
      <c r="AR777" s="252"/>
      <c r="AS777" s="252"/>
      <c r="AT777" s="252"/>
      <c r="AU777" s="252"/>
      <c r="AV777" s="252"/>
      <c r="AW777" s="252"/>
      <c r="AX777" s="252"/>
      <c r="AY777" s="252"/>
      <c r="AZ777" s="252"/>
      <c r="BA777" s="252"/>
      <c r="BB777" s="252"/>
    </row>
    <row r="778" spans="1:54" ht="15.7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c r="AA778" s="252"/>
      <c r="AB778" s="252"/>
      <c r="AC778" s="252"/>
      <c r="AD778" s="252"/>
      <c r="AE778" s="252"/>
      <c r="AF778" s="252"/>
      <c r="AG778" s="252"/>
      <c r="AH778" s="252"/>
      <c r="AI778" s="252"/>
      <c r="AJ778" s="252"/>
      <c r="AK778" s="252"/>
      <c r="AL778" s="252"/>
      <c r="AM778" s="252"/>
      <c r="AN778" s="252"/>
      <c r="AO778" s="252"/>
      <c r="AP778" s="252"/>
      <c r="AQ778" s="252"/>
      <c r="AR778" s="252"/>
      <c r="AS778" s="252"/>
      <c r="AT778" s="252"/>
      <c r="AU778" s="252"/>
      <c r="AV778" s="252"/>
      <c r="AW778" s="252"/>
      <c r="AX778" s="252"/>
      <c r="AY778" s="252"/>
      <c r="AZ778" s="252"/>
      <c r="BA778" s="252"/>
      <c r="BB778" s="252"/>
    </row>
    <row r="779" spans="1:54" ht="15.7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c r="AA779" s="252"/>
      <c r="AB779" s="252"/>
      <c r="AC779" s="252"/>
      <c r="AD779" s="252"/>
      <c r="AE779" s="252"/>
      <c r="AF779" s="252"/>
      <c r="AG779" s="252"/>
      <c r="AH779" s="252"/>
      <c r="AI779" s="252"/>
      <c r="AJ779" s="252"/>
      <c r="AK779" s="252"/>
      <c r="AL779" s="252"/>
      <c r="AM779" s="252"/>
      <c r="AN779" s="252"/>
      <c r="AO779" s="252"/>
      <c r="AP779" s="252"/>
      <c r="AQ779" s="252"/>
      <c r="AR779" s="252"/>
      <c r="AS779" s="252"/>
      <c r="AT779" s="252"/>
      <c r="AU779" s="252"/>
      <c r="AV779" s="252"/>
      <c r="AW779" s="252"/>
      <c r="AX779" s="252"/>
      <c r="AY779" s="252"/>
      <c r="AZ779" s="252"/>
      <c r="BA779" s="252"/>
      <c r="BB779" s="252"/>
    </row>
    <row r="780" spans="1:54" ht="15.7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c r="AA780" s="252"/>
      <c r="AB780" s="252"/>
      <c r="AC780" s="252"/>
      <c r="AD780" s="252"/>
      <c r="AE780" s="252"/>
      <c r="AF780" s="252"/>
      <c r="AG780" s="252"/>
      <c r="AH780" s="252"/>
      <c r="AI780" s="252"/>
      <c r="AJ780" s="252"/>
      <c r="AK780" s="252"/>
      <c r="AL780" s="252"/>
      <c r="AM780" s="252"/>
      <c r="AN780" s="252"/>
      <c r="AO780" s="252"/>
      <c r="AP780" s="252"/>
      <c r="AQ780" s="252"/>
      <c r="AR780" s="252"/>
      <c r="AS780" s="252"/>
      <c r="AT780" s="252"/>
      <c r="AU780" s="252"/>
      <c r="AV780" s="252"/>
      <c r="AW780" s="252"/>
      <c r="AX780" s="252"/>
      <c r="AY780" s="252"/>
      <c r="AZ780" s="252"/>
      <c r="BA780" s="252"/>
      <c r="BB780" s="252"/>
    </row>
    <row r="781" spans="1:54" ht="15.7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c r="AA781" s="252"/>
      <c r="AB781" s="252"/>
      <c r="AC781" s="252"/>
      <c r="AD781" s="252"/>
      <c r="AE781" s="252"/>
      <c r="AF781" s="252"/>
      <c r="AG781" s="252"/>
      <c r="AH781" s="252"/>
      <c r="AI781" s="252"/>
      <c r="AJ781" s="252"/>
      <c r="AK781" s="252"/>
      <c r="AL781" s="252"/>
      <c r="AM781" s="252"/>
      <c r="AN781" s="252"/>
      <c r="AO781" s="252"/>
      <c r="AP781" s="252"/>
      <c r="AQ781" s="252"/>
      <c r="AR781" s="252"/>
      <c r="AS781" s="252"/>
      <c r="AT781" s="252"/>
      <c r="AU781" s="252"/>
      <c r="AV781" s="252"/>
      <c r="AW781" s="252"/>
      <c r="AX781" s="252"/>
      <c r="AY781" s="252"/>
      <c r="AZ781" s="252"/>
      <c r="BA781" s="252"/>
      <c r="BB781" s="252"/>
    </row>
    <row r="782" spans="1:54" ht="15.7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c r="AA782" s="252"/>
      <c r="AB782" s="252"/>
      <c r="AC782" s="252"/>
      <c r="AD782" s="252"/>
      <c r="AE782" s="252"/>
      <c r="AF782" s="252"/>
      <c r="AG782" s="252"/>
      <c r="AH782" s="252"/>
      <c r="AI782" s="252"/>
      <c r="AJ782" s="252"/>
      <c r="AK782" s="252"/>
      <c r="AL782" s="252"/>
      <c r="AM782" s="252"/>
      <c r="AN782" s="252"/>
      <c r="AO782" s="252"/>
      <c r="AP782" s="252"/>
      <c r="AQ782" s="252"/>
      <c r="AR782" s="252"/>
      <c r="AS782" s="252"/>
      <c r="AT782" s="252"/>
      <c r="AU782" s="252"/>
      <c r="AV782" s="252"/>
      <c r="AW782" s="252"/>
      <c r="AX782" s="252"/>
      <c r="AY782" s="252"/>
      <c r="AZ782" s="252"/>
      <c r="BA782" s="252"/>
      <c r="BB782" s="252"/>
    </row>
    <row r="783" spans="1:54" ht="15.7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c r="AA783" s="252"/>
      <c r="AB783" s="252"/>
      <c r="AC783" s="252"/>
      <c r="AD783" s="252"/>
      <c r="AE783" s="252"/>
      <c r="AF783" s="252"/>
      <c r="AG783" s="252"/>
      <c r="AH783" s="252"/>
      <c r="AI783" s="252"/>
      <c r="AJ783" s="252"/>
      <c r="AK783" s="252"/>
      <c r="AL783" s="252"/>
      <c r="AM783" s="252"/>
      <c r="AN783" s="252"/>
      <c r="AO783" s="252"/>
      <c r="AP783" s="252"/>
      <c r="AQ783" s="252"/>
      <c r="AR783" s="252"/>
      <c r="AS783" s="252"/>
      <c r="AT783" s="252"/>
      <c r="AU783" s="252"/>
      <c r="AV783" s="252"/>
      <c r="AW783" s="252"/>
      <c r="AX783" s="252"/>
      <c r="AY783" s="252"/>
      <c r="AZ783" s="252"/>
      <c r="BA783" s="252"/>
      <c r="BB783" s="252"/>
    </row>
    <row r="784" spans="1:54" ht="15.7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c r="AA784" s="252"/>
      <c r="AB784" s="252"/>
      <c r="AC784" s="252"/>
      <c r="AD784" s="252"/>
      <c r="AE784" s="252"/>
      <c r="AF784" s="252"/>
      <c r="AG784" s="252"/>
      <c r="AH784" s="252"/>
      <c r="AI784" s="252"/>
      <c r="AJ784" s="252"/>
      <c r="AK784" s="252"/>
      <c r="AL784" s="252"/>
      <c r="AM784" s="252"/>
      <c r="AN784" s="252"/>
      <c r="AO784" s="252"/>
      <c r="AP784" s="252"/>
      <c r="AQ784" s="252"/>
      <c r="AR784" s="252"/>
      <c r="AS784" s="252"/>
      <c r="AT784" s="252"/>
      <c r="AU784" s="252"/>
      <c r="AV784" s="252"/>
      <c r="AW784" s="252"/>
      <c r="AX784" s="252"/>
      <c r="AY784" s="252"/>
      <c r="AZ784" s="252"/>
      <c r="BA784" s="252"/>
      <c r="BB784" s="252"/>
    </row>
    <row r="785" spans="1:54" ht="15.7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c r="AA785" s="252"/>
      <c r="AB785" s="252"/>
      <c r="AC785" s="252"/>
      <c r="AD785" s="252"/>
      <c r="AE785" s="252"/>
      <c r="AF785" s="252"/>
      <c r="AG785" s="252"/>
      <c r="AH785" s="252"/>
      <c r="AI785" s="252"/>
      <c r="AJ785" s="252"/>
      <c r="AK785" s="252"/>
      <c r="AL785" s="252"/>
      <c r="AM785" s="252"/>
      <c r="AN785" s="252"/>
      <c r="AO785" s="252"/>
      <c r="AP785" s="252"/>
      <c r="AQ785" s="252"/>
      <c r="AR785" s="252"/>
      <c r="AS785" s="252"/>
      <c r="AT785" s="252"/>
      <c r="AU785" s="252"/>
      <c r="AV785" s="252"/>
      <c r="AW785" s="252"/>
      <c r="AX785" s="252"/>
      <c r="AY785" s="252"/>
      <c r="AZ785" s="252"/>
      <c r="BA785" s="252"/>
      <c r="BB785" s="252"/>
    </row>
    <row r="786" spans="1:54" ht="15.7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c r="AA786" s="252"/>
      <c r="AB786" s="252"/>
      <c r="AC786" s="252"/>
      <c r="AD786" s="252"/>
      <c r="AE786" s="252"/>
      <c r="AF786" s="252"/>
      <c r="AG786" s="252"/>
      <c r="AH786" s="252"/>
      <c r="AI786" s="252"/>
      <c r="AJ786" s="252"/>
      <c r="AK786" s="252"/>
      <c r="AL786" s="252"/>
      <c r="AM786" s="252"/>
      <c r="AN786" s="252"/>
      <c r="AO786" s="252"/>
      <c r="AP786" s="252"/>
      <c r="AQ786" s="252"/>
      <c r="AR786" s="252"/>
      <c r="AS786" s="252"/>
      <c r="AT786" s="252"/>
      <c r="AU786" s="252"/>
      <c r="AV786" s="252"/>
      <c r="AW786" s="252"/>
      <c r="AX786" s="252"/>
      <c r="AY786" s="252"/>
      <c r="AZ786" s="252"/>
      <c r="BA786" s="252"/>
      <c r="BB786" s="252"/>
    </row>
    <row r="787" spans="1:54" ht="15.7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c r="AA787" s="252"/>
      <c r="AB787" s="252"/>
      <c r="AC787" s="252"/>
      <c r="AD787" s="252"/>
      <c r="AE787" s="252"/>
      <c r="AF787" s="252"/>
      <c r="AG787" s="252"/>
      <c r="AH787" s="252"/>
      <c r="AI787" s="252"/>
      <c r="AJ787" s="252"/>
      <c r="AK787" s="252"/>
      <c r="AL787" s="252"/>
      <c r="AM787" s="252"/>
      <c r="AN787" s="252"/>
      <c r="AO787" s="252"/>
      <c r="AP787" s="252"/>
      <c r="AQ787" s="252"/>
      <c r="AR787" s="252"/>
      <c r="AS787" s="252"/>
      <c r="AT787" s="252"/>
      <c r="AU787" s="252"/>
      <c r="AV787" s="252"/>
      <c r="AW787" s="252"/>
      <c r="AX787" s="252"/>
      <c r="AY787" s="252"/>
      <c r="AZ787" s="252"/>
      <c r="BA787" s="252"/>
      <c r="BB787" s="252"/>
    </row>
    <row r="788" spans="1:54" ht="15.7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c r="AA788" s="252"/>
      <c r="AB788" s="252"/>
      <c r="AC788" s="252"/>
      <c r="AD788" s="252"/>
      <c r="AE788" s="252"/>
      <c r="AF788" s="252"/>
      <c r="AG788" s="252"/>
      <c r="AH788" s="252"/>
      <c r="AI788" s="252"/>
      <c r="AJ788" s="252"/>
      <c r="AK788" s="252"/>
      <c r="AL788" s="252"/>
      <c r="AM788" s="252"/>
      <c r="AN788" s="252"/>
      <c r="AO788" s="252"/>
      <c r="AP788" s="252"/>
      <c r="AQ788" s="252"/>
      <c r="AR788" s="252"/>
      <c r="AS788" s="252"/>
      <c r="AT788" s="252"/>
      <c r="AU788" s="252"/>
      <c r="AV788" s="252"/>
      <c r="AW788" s="252"/>
      <c r="AX788" s="252"/>
      <c r="AY788" s="252"/>
      <c r="AZ788" s="252"/>
      <c r="BA788" s="252"/>
      <c r="BB788" s="252"/>
    </row>
    <row r="789" spans="1:54" ht="15.7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row>
    <row r="790" spans="1:54" ht="15.7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c r="AA790" s="252"/>
      <c r="AB790" s="252"/>
      <c r="AC790" s="252"/>
      <c r="AD790" s="252"/>
      <c r="AE790" s="252"/>
      <c r="AF790" s="252"/>
      <c r="AG790" s="252"/>
      <c r="AH790" s="252"/>
      <c r="AI790" s="252"/>
      <c r="AJ790" s="252"/>
      <c r="AK790" s="252"/>
      <c r="AL790" s="252"/>
      <c r="AM790" s="252"/>
      <c r="AN790" s="252"/>
      <c r="AO790" s="252"/>
      <c r="AP790" s="252"/>
      <c r="AQ790" s="252"/>
      <c r="AR790" s="252"/>
      <c r="AS790" s="252"/>
      <c r="AT790" s="252"/>
      <c r="AU790" s="252"/>
      <c r="AV790" s="252"/>
      <c r="AW790" s="252"/>
      <c r="AX790" s="252"/>
      <c r="AY790" s="252"/>
      <c r="AZ790" s="252"/>
      <c r="BA790" s="252"/>
      <c r="BB790" s="252"/>
    </row>
    <row r="791" spans="1:54" ht="15.7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c r="AA791" s="252"/>
      <c r="AB791" s="252"/>
      <c r="AC791" s="252"/>
      <c r="AD791" s="252"/>
      <c r="AE791" s="252"/>
      <c r="AF791" s="252"/>
      <c r="AG791" s="252"/>
      <c r="AH791" s="252"/>
      <c r="AI791" s="252"/>
      <c r="AJ791" s="252"/>
      <c r="AK791" s="252"/>
      <c r="AL791" s="252"/>
      <c r="AM791" s="252"/>
      <c r="AN791" s="252"/>
      <c r="AO791" s="252"/>
      <c r="AP791" s="252"/>
      <c r="AQ791" s="252"/>
      <c r="AR791" s="252"/>
      <c r="AS791" s="252"/>
      <c r="AT791" s="252"/>
      <c r="AU791" s="252"/>
      <c r="AV791" s="252"/>
      <c r="AW791" s="252"/>
      <c r="AX791" s="252"/>
      <c r="AY791" s="252"/>
      <c r="AZ791" s="252"/>
      <c r="BA791" s="252"/>
      <c r="BB791" s="252"/>
    </row>
    <row r="792" spans="1:54" ht="15.7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c r="AA792" s="252"/>
      <c r="AB792" s="252"/>
      <c r="AC792" s="252"/>
      <c r="AD792" s="252"/>
      <c r="AE792" s="252"/>
      <c r="AF792" s="252"/>
      <c r="AG792" s="252"/>
      <c r="AH792" s="252"/>
      <c r="AI792" s="252"/>
      <c r="AJ792" s="252"/>
      <c r="AK792" s="252"/>
      <c r="AL792" s="252"/>
      <c r="AM792" s="252"/>
      <c r="AN792" s="252"/>
      <c r="AO792" s="252"/>
      <c r="AP792" s="252"/>
      <c r="AQ792" s="252"/>
      <c r="AR792" s="252"/>
      <c r="AS792" s="252"/>
      <c r="AT792" s="252"/>
      <c r="AU792" s="252"/>
      <c r="AV792" s="252"/>
      <c r="AW792" s="252"/>
      <c r="AX792" s="252"/>
      <c r="AY792" s="252"/>
      <c r="AZ792" s="252"/>
      <c r="BA792" s="252"/>
      <c r="BB792" s="252"/>
    </row>
    <row r="793" spans="1:54" ht="15.7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c r="AA793" s="252"/>
      <c r="AB793" s="252"/>
      <c r="AC793" s="252"/>
      <c r="AD793" s="252"/>
      <c r="AE793" s="252"/>
      <c r="AF793" s="252"/>
      <c r="AG793" s="252"/>
      <c r="AH793" s="252"/>
      <c r="AI793" s="252"/>
      <c r="AJ793" s="252"/>
      <c r="AK793" s="252"/>
      <c r="AL793" s="252"/>
      <c r="AM793" s="252"/>
      <c r="AN793" s="252"/>
      <c r="AO793" s="252"/>
      <c r="AP793" s="252"/>
      <c r="AQ793" s="252"/>
      <c r="AR793" s="252"/>
      <c r="AS793" s="252"/>
      <c r="AT793" s="252"/>
      <c r="AU793" s="252"/>
      <c r="AV793" s="252"/>
      <c r="AW793" s="252"/>
      <c r="AX793" s="252"/>
      <c r="AY793" s="252"/>
      <c r="AZ793" s="252"/>
      <c r="BA793" s="252"/>
      <c r="BB793" s="252"/>
    </row>
    <row r="794" spans="1:54" ht="15.7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c r="AA794" s="252"/>
      <c r="AB794" s="252"/>
      <c r="AC794" s="252"/>
      <c r="AD794" s="252"/>
      <c r="AE794" s="252"/>
      <c r="AF794" s="252"/>
      <c r="AG794" s="252"/>
      <c r="AH794" s="252"/>
      <c r="AI794" s="252"/>
      <c r="AJ794" s="252"/>
      <c r="AK794" s="252"/>
      <c r="AL794" s="252"/>
      <c r="AM794" s="252"/>
      <c r="AN794" s="252"/>
      <c r="AO794" s="252"/>
      <c r="AP794" s="252"/>
      <c r="AQ794" s="252"/>
      <c r="AR794" s="252"/>
      <c r="AS794" s="252"/>
      <c r="AT794" s="252"/>
      <c r="AU794" s="252"/>
      <c r="AV794" s="252"/>
      <c r="AW794" s="252"/>
      <c r="AX794" s="252"/>
      <c r="AY794" s="252"/>
      <c r="AZ794" s="252"/>
      <c r="BA794" s="252"/>
      <c r="BB794" s="252"/>
    </row>
    <row r="795" spans="1:54" ht="15.7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252"/>
      <c r="AL795" s="252"/>
      <c r="AM795" s="252"/>
      <c r="AN795" s="252"/>
      <c r="AO795" s="252"/>
      <c r="AP795" s="252"/>
      <c r="AQ795" s="252"/>
      <c r="AR795" s="252"/>
      <c r="AS795" s="252"/>
      <c r="AT795" s="252"/>
      <c r="AU795" s="252"/>
      <c r="AV795" s="252"/>
      <c r="AW795" s="252"/>
      <c r="AX795" s="252"/>
      <c r="AY795" s="252"/>
      <c r="AZ795" s="252"/>
      <c r="BA795" s="252"/>
      <c r="BB795" s="252"/>
    </row>
    <row r="796" spans="1:54" ht="15.7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c r="AA796" s="252"/>
      <c r="AB796" s="252"/>
      <c r="AC796" s="252"/>
      <c r="AD796" s="252"/>
      <c r="AE796" s="252"/>
      <c r="AF796" s="252"/>
      <c r="AG796" s="252"/>
      <c r="AH796" s="252"/>
      <c r="AI796" s="252"/>
      <c r="AJ796" s="252"/>
      <c r="AK796" s="252"/>
      <c r="AL796" s="252"/>
      <c r="AM796" s="252"/>
      <c r="AN796" s="252"/>
      <c r="AO796" s="252"/>
      <c r="AP796" s="252"/>
      <c r="AQ796" s="252"/>
      <c r="AR796" s="252"/>
      <c r="AS796" s="252"/>
      <c r="AT796" s="252"/>
      <c r="AU796" s="252"/>
      <c r="AV796" s="252"/>
      <c r="AW796" s="252"/>
      <c r="AX796" s="252"/>
      <c r="AY796" s="252"/>
      <c r="AZ796" s="252"/>
      <c r="BA796" s="252"/>
      <c r="BB796" s="252"/>
    </row>
    <row r="797" spans="1:54" ht="15.7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c r="AC797" s="252"/>
      <c r="AD797" s="252"/>
      <c r="AE797" s="252"/>
      <c r="AF797" s="252"/>
      <c r="AG797" s="252"/>
      <c r="AH797" s="252"/>
      <c r="AI797" s="252"/>
      <c r="AJ797" s="252"/>
      <c r="AK797" s="252"/>
      <c r="AL797" s="252"/>
      <c r="AM797" s="252"/>
      <c r="AN797" s="252"/>
      <c r="AO797" s="252"/>
      <c r="AP797" s="252"/>
      <c r="AQ797" s="252"/>
      <c r="AR797" s="252"/>
      <c r="AS797" s="252"/>
      <c r="AT797" s="252"/>
      <c r="AU797" s="252"/>
      <c r="AV797" s="252"/>
      <c r="AW797" s="252"/>
      <c r="AX797" s="252"/>
      <c r="AY797" s="252"/>
      <c r="AZ797" s="252"/>
      <c r="BA797" s="252"/>
      <c r="BB797" s="252"/>
    </row>
    <row r="798" spans="1:54" ht="15.7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c r="AA798" s="252"/>
      <c r="AB798" s="252"/>
      <c r="AC798" s="252"/>
      <c r="AD798" s="252"/>
      <c r="AE798" s="252"/>
      <c r="AF798" s="252"/>
      <c r="AG798" s="252"/>
      <c r="AH798" s="252"/>
      <c r="AI798" s="252"/>
      <c r="AJ798" s="252"/>
      <c r="AK798" s="252"/>
      <c r="AL798" s="252"/>
      <c r="AM798" s="252"/>
      <c r="AN798" s="252"/>
      <c r="AO798" s="252"/>
      <c r="AP798" s="252"/>
      <c r="AQ798" s="252"/>
      <c r="AR798" s="252"/>
      <c r="AS798" s="252"/>
      <c r="AT798" s="252"/>
      <c r="AU798" s="252"/>
      <c r="AV798" s="252"/>
      <c r="AW798" s="252"/>
      <c r="AX798" s="252"/>
      <c r="AY798" s="252"/>
      <c r="AZ798" s="252"/>
      <c r="BA798" s="252"/>
      <c r="BB798" s="252"/>
    </row>
    <row r="799" spans="1:54" ht="15.7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c r="AA799" s="252"/>
      <c r="AB799" s="252"/>
      <c r="AC799" s="252"/>
      <c r="AD799" s="252"/>
      <c r="AE799" s="252"/>
      <c r="AF799" s="252"/>
      <c r="AG799" s="252"/>
      <c r="AH799" s="252"/>
      <c r="AI799" s="252"/>
      <c r="AJ799" s="252"/>
      <c r="AK799" s="252"/>
      <c r="AL799" s="252"/>
      <c r="AM799" s="252"/>
      <c r="AN799" s="252"/>
      <c r="AO799" s="252"/>
      <c r="AP799" s="252"/>
      <c r="AQ799" s="252"/>
      <c r="AR799" s="252"/>
      <c r="AS799" s="252"/>
      <c r="AT799" s="252"/>
      <c r="AU799" s="252"/>
      <c r="AV799" s="252"/>
      <c r="AW799" s="252"/>
      <c r="AX799" s="252"/>
      <c r="AY799" s="252"/>
      <c r="AZ799" s="252"/>
      <c r="BA799" s="252"/>
      <c r="BB799" s="252"/>
    </row>
    <row r="800" spans="1:54" ht="15.7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c r="AC800" s="252"/>
      <c r="AD800" s="252"/>
      <c r="AE800" s="252"/>
      <c r="AF800" s="252"/>
      <c r="AG800" s="252"/>
      <c r="AH800" s="252"/>
      <c r="AI800" s="252"/>
      <c r="AJ800" s="252"/>
      <c r="AK800" s="252"/>
      <c r="AL800" s="252"/>
      <c r="AM800" s="252"/>
      <c r="AN800" s="252"/>
      <c r="AO800" s="252"/>
      <c r="AP800" s="252"/>
      <c r="AQ800" s="252"/>
      <c r="AR800" s="252"/>
      <c r="AS800" s="252"/>
      <c r="AT800" s="252"/>
      <c r="AU800" s="252"/>
      <c r="AV800" s="252"/>
      <c r="AW800" s="252"/>
      <c r="AX800" s="252"/>
      <c r="AY800" s="252"/>
      <c r="AZ800" s="252"/>
      <c r="BA800" s="252"/>
      <c r="BB800" s="252"/>
    </row>
    <row r="801" spans="1:54" ht="15.7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c r="AA801" s="252"/>
      <c r="AB801" s="252"/>
      <c r="AC801" s="252"/>
      <c r="AD801" s="252"/>
      <c r="AE801" s="252"/>
      <c r="AF801" s="252"/>
      <c r="AG801" s="252"/>
      <c r="AH801" s="252"/>
      <c r="AI801" s="252"/>
      <c r="AJ801" s="252"/>
      <c r="AK801" s="252"/>
      <c r="AL801" s="252"/>
      <c r="AM801" s="252"/>
      <c r="AN801" s="252"/>
      <c r="AO801" s="252"/>
      <c r="AP801" s="252"/>
      <c r="AQ801" s="252"/>
      <c r="AR801" s="252"/>
      <c r="AS801" s="252"/>
      <c r="AT801" s="252"/>
      <c r="AU801" s="252"/>
      <c r="AV801" s="252"/>
      <c r="AW801" s="252"/>
      <c r="AX801" s="252"/>
      <c r="AY801" s="252"/>
      <c r="AZ801" s="252"/>
      <c r="BA801" s="252"/>
      <c r="BB801" s="252"/>
    </row>
    <row r="802" spans="1:54" ht="15.7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c r="AA802" s="252"/>
      <c r="AB802" s="252"/>
      <c r="AC802" s="252"/>
      <c r="AD802" s="252"/>
      <c r="AE802" s="252"/>
      <c r="AF802" s="252"/>
      <c r="AG802" s="252"/>
      <c r="AH802" s="252"/>
      <c r="AI802" s="252"/>
      <c r="AJ802" s="252"/>
      <c r="AK802" s="252"/>
      <c r="AL802" s="252"/>
      <c r="AM802" s="252"/>
      <c r="AN802" s="252"/>
      <c r="AO802" s="252"/>
      <c r="AP802" s="252"/>
      <c r="AQ802" s="252"/>
      <c r="AR802" s="252"/>
      <c r="AS802" s="252"/>
      <c r="AT802" s="252"/>
      <c r="AU802" s="252"/>
      <c r="AV802" s="252"/>
      <c r="AW802" s="252"/>
      <c r="AX802" s="252"/>
      <c r="AY802" s="252"/>
      <c r="AZ802" s="252"/>
      <c r="BA802" s="252"/>
      <c r="BB802" s="252"/>
    </row>
    <row r="803" spans="1:54" ht="15.7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c r="AC803" s="252"/>
      <c r="AD803" s="252"/>
      <c r="AE803" s="252"/>
      <c r="AF803" s="252"/>
      <c r="AG803" s="252"/>
      <c r="AH803" s="252"/>
      <c r="AI803" s="252"/>
      <c r="AJ803" s="252"/>
      <c r="AK803" s="252"/>
      <c r="AL803" s="252"/>
      <c r="AM803" s="252"/>
      <c r="AN803" s="252"/>
      <c r="AO803" s="252"/>
      <c r="AP803" s="252"/>
      <c r="AQ803" s="252"/>
      <c r="AR803" s="252"/>
      <c r="AS803" s="252"/>
      <c r="AT803" s="252"/>
      <c r="AU803" s="252"/>
      <c r="AV803" s="252"/>
      <c r="AW803" s="252"/>
      <c r="AX803" s="252"/>
      <c r="AY803" s="252"/>
      <c r="AZ803" s="252"/>
      <c r="BA803" s="252"/>
      <c r="BB803" s="252"/>
    </row>
    <row r="804" spans="1:54" ht="15.7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c r="AA804" s="252"/>
      <c r="AB804" s="252"/>
      <c r="AC804" s="252"/>
      <c r="AD804" s="252"/>
      <c r="AE804" s="252"/>
      <c r="AF804" s="252"/>
      <c r="AG804" s="252"/>
      <c r="AH804" s="252"/>
      <c r="AI804" s="252"/>
      <c r="AJ804" s="252"/>
      <c r="AK804" s="252"/>
      <c r="AL804" s="252"/>
      <c r="AM804" s="252"/>
      <c r="AN804" s="252"/>
      <c r="AO804" s="252"/>
      <c r="AP804" s="252"/>
      <c r="AQ804" s="252"/>
      <c r="AR804" s="252"/>
      <c r="AS804" s="252"/>
      <c r="AT804" s="252"/>
      <c r="AU804" s="252"/>
      <c r="AV804" s="252"/>
      <c r="AW804" s="252"/>
      <c r="AX804" s="252"/>
      <c r="AY804" s="252"/>
      <c r="AZ804" s="252"/>
      <c r="BA804" s="252"/>
      <c r="BB804" s="252"/>
    </row>
    <row r="805" spans="1:54" ht="15.7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c r="AA805" s="252"/>
      <c r="AB805" s="252"/>
      <c r="AC805" s="252"/>
      <c r="AD805" s="252"/>
      <c r="AE805" s="252"/>
      <c r="AF805" s="252"/>
      <c r="AG805" s="252"/>
      <c r="AH805" s="252"/>
      <c r="AI805" s="252"/>
      <c r="AJ805" s="252"/>
      <c r="AK805" s="252"/>
      <c r="AL805" s="252"/>
      <c r="AM805" s="252"/>
      <c r="AN805" s="252"/>
      <c r="AO805" s="252"/>
      <c r="AP805" s="252"/>
      <c r="AQ805" s="252"/>
      <c r="AR805" s="252"/>
      <c r="AS805" s="252"/>
      <c r="AT805" s="252"/>
      <c r="AU805" s="252"/>
      <c r="AV805" s="252"/>
      <c r="AW805" s="252"/>
      <c r="AX805" s="252"/>
      <c r="AY805" s="252"/>
      <c r="AZ805" s="252"/>
      <c r="BA805" s="252"/>
      <c r="BB805" s="252"/>
    </row>
    <row r="806" spans="1:54" ht="15.7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c r="AA806" s="252"/>
      <c r="AB806" s="252"/>
      <c r="AC806" s="252"/>
      <c r="AD806" s="252"/>
      <c r="AE806" s="252"/>
      <c r="AF806" s="252"/>
      <c r="AG806" s="252"/>
      <c r="AH806" s="252"/>
      <c r="AI806" s="252"/>
      <c r="AJ806" s="252"/>
      <c r="AK806" s="252"/>
      <c r="AL806" s="252"/>
      <c r="AM806" s="252"/>
      <c r="AN806" s="252"/>
      <c r="AO806" s="252"/>
      <c r="AP806" s="252"/>
      <c r="AQ806" s="252"/>
      <c r="AR806" s="252"/>
      <c r="AS806" s="252"/>
      <c r="AT806" s="252"/>
      <c r="AU806" s="252"/>
      <c r="AV806" s="252"/>
      <c r="AW806" s="252"/>
      <c r="AX806" s="252"/>
      <c r="AY806" s="252"/>
      <c r="AZ806" s="252"/>
      <c r="BA806" s="252"/>
      <c r="BB806" s="252"/>
    </row>
    <row r="807" spans="1:54" ht="15.7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c r="AA807" s="252"/>
      <c r="AB807" s="252"/>
      <c r="AC807" s="252"/>
      <c r="AD807" s="252"/>
      <c r="AE807" s="252"/>
      <c r="AF807" s="252"/>
      <c r="AG807" s="252"/>
      <c r="AH807" s="252"/>
      <c r="AI807" s="252"/>
      <c r="AJ807" s="252"/>
      <c r="AK807" s="252"/>
      <c r="AL807" s="252"/>
      <c r="AM807" s="252"/>
      <c r="AN807" s="252"/>
      <c r="AO807" s="252"/>
      <c r="AP807" s="252"/>
      <c r="AQ807" s="252"/>
      <c r="AR807" s="252"/>
      <c r="AS807" s="252"/>
      <c r="AT807" s="252"/>
      <c r="AU807" s="252"/>
      <c r="AV807" s="252"/>
      <c r="AW807" s="252"/>
      <c r="AX807" s="252"/>
      <c r="AY807" s="252"/>
      <c r="AZ807" s="252"/>
      <c r="BA807" s="252"/>
      <c r="BB807" s="252"/>
    </row>
    <row r="808" spans="1:54" ht="15.7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c r="AA808" s="252"/>
      <c r="AB808" s="252"/>
      <c r="AC808" s="252"/>
      <c r="AD808" s="252"/>
      <c r="AE808" s="252"/>
      <c r="AF808" s="252"/>
      <c r="AG808" s="252"/>
      <c r="AH808" s="252"/>
      <c r="AI808" s="252"/>
      <c r="AJ808" s="252"/>
      <c r="AK808" s="252"/>
      <c r="AL808" s="252"/>
      <c r="AM808" s="252"/>
      <c r="AN808" s="252"/>
      <c r="AO808" s="252"/>
      <c r="AP808" s="252"/>
      <c r="AQ808" s="252"/>
      <c r="AR808" s="252"/>
      <c r="AS808" s="252"/>
      <c r="AT808" s="252"/>
      <c r="AU808" s="252"/>
      <c r="AV808" s="252"/>
      <c r="AW808" s="252"/>
      <c r="AX808" s="252"/>
      <c r="AY808" s="252"/>
      <c r="AZ808" s="252"/>
      <c r="BA808" s="252"/>
      <c r="BB808" s="252"/>
    </row>
    <row r="809" spans="1:54" ht="15.7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c r="AA809" s="252"/>
      <c r="AB809" s="252"/>
      <c r="AC809" s="252"/>
      <c r="AD809" s="252"/>
      <c r="AE809" s="252"/>
      <c r="AF809" s="252"/>
      <c r="AG809" s="252"/>
      <c r="AH809" s="252"/>
      <c r="AI809" s="252"/>
      <c r="AJ809" s="252"/>
      <c r="AK809" s="252"/>
      <c r="AL809" s="252"/>
      <c r="AM809" s="252"/>
      <c r="AN809" s="252"/>
      <c r="AO809" s="252"/>
      <c r="AP809" s="252"/>
      <c r="AQ809" s="252"/>
      <c r="AR809" s="252"/>
      <c r="AS809" s="252"/>
      <c r="AT809" s="252"/>
      <c r="AU809" s="252"/>
      <c r="AV809" s="252"/>
      <c r="AW809" s="252"/>
      <c r="AX809" s="252"/>
      <c r="AY809" s="252"/>
      <c r="AZ809" s="252"/>
      <c r="BA809" s="252"/>
      <c r="BB809" s="252"/>
    </row>
    <row r="810" spans="1:54" ht="15.7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c r="AA810" s="252"/>
      <c r="AB810" s="252"/>
      <c r="AC810" s="252"/>
      <c r="AD810" s="252"/>
      <c r="AE810" s="252"/>
      <c r="AF810" s="252"/>
      <c r="AG810" s="252"/>
      <c r="AH810" s="252"/>
      <c r="AI810" s="252"/>
      <c r="AJ810" s="252"/>
      <c r="AK810" s="252"/>
      <c r="AL810" s="252"/>
      <c r="AM810" s="252"/>
      <c r="AN810" s="252"/>
      <c r="AO810" s="252"/>
      <c r="AP810" s="252"/>
      <c r="AQ810" s="252"/>
      <c r="AR810" s="252"/>
      <c r="AS810" s="252"/>
      <c r="AT810" s="252"/>
      <c r="AU810" s="252"/>
      <c r="AV810" s="252"/>
      <c r="AW810" s="252"/>
      <c r="AX810" s="252"/>
      <c r="AY810" s="252"/>
      <c r="AZ810" s="252"/>
      <c r="BA810" s="252"/>
      <c r="BB810" s="252"/>
    </row>
    <row r="811" spans="1:54" ht="15.7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c r="AA811" s="252"/>
      <c r="AB811" s="252"/>
      <c r="AC811" s="252"/>
      <c r="AD811" s="252"/>
      <c r="AE811" s="252"/>
      <c r="AF811" s="252"/>
      <c r="AG811" s="252"/>
      <c r="AH811" s="252"/>
      <c r="AI811" s="252"/>
      <c r="AJ811" s="252"/>
      <c r="AK811" s="252"/>
      <c r="AL811" s="252"/>
      <c r="AM811" s="252"/>
      <c r="AN811" s="252"/>
      <c r="AO811" s="252"/>
      <c r="AP811" s="252"/>
      <c r="AQ811" s="252"/>
      <c r="AR811" s="252"/>
      <c r="AS811" s="252"/>
      <c r="AT811" s="252"/>
      <c r="AU811" s="252"/>
      <c r="AV811" s="252"/>
      <c r="AW811" s="252"/>
      <c r="AX811" s="252"/>
      <c r="AY811" s="252"/>
      <c r="AZ811" s="252"/>
      <c r="BA811" s="252"/>
      <c r="BB811" s="252"/>
    </row>
    <row r="812" spans="1:54" ht="15.7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c r="AA812" s="252"/>
      <c r="AB812" s="252"/>
      <c r="AC812" s="252"/>
      <c r="AD812" s="252"/>
      <c r="AE812" s="252"/>
      <c r="AF812" s="252"/>
      <c r="AG812" s="252"/>
      <c r="AH812" s="252"/>
      <c r="AI812" s="252"/>
      <c r="AJ812" s="252"/>
      <c r="AK812" s="252"/>
      <c r="AL812" s="252"/>
      <c r="AM812" s="252"/>
      <c r="AN812" s="252"/>
      <c r="AO812" s="252"/>
      <c r="AP812" s="252"/>
      <c r="AQ812" s="252"/>
      <c r="AR812" s="252"/>
      <c r="AS812" s="252"/>
      <c r="AT812" s="252"/>
      <c r="AU812" s="252"/>
      <c r="AV812" s="252"/>
      <c r="AW812" s="252"/>
      <c r="AX812" s="252"/>
      <c r="AY812" s="252"/>
      <c r="AZ812" s="252"/>
      <c r="BA812" s="252"/>
      <c r="BB812" s="252"/>
    </row>
    <row r="813" spans="1:54" ht="15.7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c r="AA813" s="252"/>
      <c r="AB813" s="252"/>
      <c r="AC813" s="252"/>
      <c r="AD813" s="252"/>
      <c r="AE813" s="252"/>
      <c r="AF813" s="252"/>
      <c r="AG813" s="252"/>
      <c r="AH813" s="252"/>
      <c r="AI813" s="252"/>
      <c r="AJ813" s="252"/>
      <c r="AK813" s="252"/>
      <c r="AL813" s="252"/>
      <c r="AM813" s="252"/>
      <c r="AN813" s="252"/>
      <c r="AO813" s="252"/>
      <c r="AP813" s="252"/>
      <c r="AQ813" s="252"/>
      <c r="AR813" s="252"/>
      <c r="AS813" s="252"/>
      <c r="AT813" s="252"/>
      <c r="AU813" s="252"/>
      <c r="AV813" s="252"/>
      <c r="AW813" s="252"/>
      <c r="AX813" s="252"/>
      <c r="AY813" s="252"/>
      <c r="AZ813" s="252"/>
      <c r="BA813" s="252"/>
      <c r="BB813" s="252"/>
    </row>
    <row r="814" spans="1:54" ht="15.7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c r="AC814" s="252"/>
      <c r="AD814" s="252"/>
      <c r="AE814" s="252"/>
      <c r="AF814" s="252"/>
      <c r="AG814" s="252"/>
      <c r="AH814" s="252"/>
      <c r="AI814" s="252"/>
      <c r="AJ814" s="252"/>
      <c r="AK814" s="252"/>
      <c r="AL814" s="252"/>
      <c r="AM814" s="252"/>
      <c r="AN814" s="252"/>
      <c r="AO814" s="252"/>
      <c r="AP814" s="252"/>
      <c r="AQ814" s="252"/>
      <c r="AR814" s="252"/>
      <c r="AS814" s="252"/>
      <c r="AT814" s="252"/>
      <c r="AU814" s="252"/>
      <c r="AV814" s="252"/>
      <c r="AW814" s="252"/>
      <c r="AX814" s="252"/>
      <c r="AY814" s="252"/>
      <c r="AZ814" s="252"/>
      <c r="BA814" s="252"/>
      <c r="BB814" s="252"/>
    </row>
    <row r="815" spans="1:54" ht="15.7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c r="AA815" s="252"/>
      <c r="AB815" s="252"/>
      <c r="AC815" s="252"/>
      <c r="AD815" s="252"/>
      <c r="AE815" s="252"/>
      <c r="AF815" s="252"/>
      <c r="AG815" s="252"/>
      <c r="AH815" s="252"/>
      <c r="AI815" s="252"/>
      <c r="AJ815" s="252"/>
      <c r="AK815" s="252"/>
      <c r="AL815" s="252"/>
      <c r="AM815" s="252"/>
      <c r="AN815" s="252"/>
      <c r="AO815" s="252"/>
      <c r="AP815" s="252"/>
      <c r="AQ815" s="252"/>
      <c r="AR815" s="252"/>
      <c r="AS815" s="252"/>
      <c r="AT815" s="252"/>
      <c r="AU815" s="252"/>
      <c r="AV815" s="252"/>
      <c r="AW815" s="252"/>
      <c r="AX815" s="252"/>
      <c r="AY815" s="252"/>
      <c r="AZ815" s="252"/>
      <c r="BA815" s="252"/>
      <c r="BB815" s="252"/>
    </row>
    <row r="816" spans="1:54" ht="15.7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c r="AA816" s="252"/>
      <c r="AB816" s="252"/>
      <c r="AC816" s="252"/>
      <c r="AD816" s="252"/>
      <c r="AE816" s="252"/>
      <c r="AF816" s="252"/>
      <c r="AG816" s="252"/>
      <c r="AH816" s="252"/>
      <c r="AI816" s="252"/>
      <c r="AJ816" s="252"/>
      <c r="AK816" s="252"/>
      <c r="AL816" s="252"/>
      <c r="AM816" s="252"/>
      <c r="AN816" s="252"/>
      <c r="AO816" s="252"/>
      <c r="AP816" s="252"/>
      <c r="AQ816" s="252"/>
      <c r="AR816" s="252"/>
      <c r="AS816" s="252"/>
      <c r="AT816" s="252"/>
      <c r="AU816" s="252"/>
      <c r="AV816" s="252"/>
      <c r="AW816" s="252"/>
      <c r="AX816" s="252"/>
      <c r="AY816" s="252"/>
      <c r="AZ816" s="252"/>
      <c r="BA816" s="252"/>
      <c r="BB816" s="252"/>
    </row>
    <row r="817" spans="1:54" ht="15.7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c r="AA817" s="252"/>
      <c r="AB817" s="252"/>
      <c r="AC817" s="252"/>
      <c r="AD817" s="252"/>
      <c r="AE817" s="252"/>
      <c r="AF817" s="252"/>
      <c r="AG817" s="252"/>
      <c r="AH817" s="252"/>
      <c r="AI817" s="252"/>
      <c r="AJ817" s="252"/>
      <c r="AK817" s="252"/>
      <c r="AL817" s="252"/>
      <c r="AM817" s="252"/>
      <c r="AN817" s="252"/>
      <c r="AO817" s="252"/>
      <c r="AP817" s="252"/>
      <c r="AQ817" s="252"/>
      <c r="AR817" s="252"/>
      <c r="AS817" s="252"/>
      <c r="AT817" s="252"/>
      <c r="AU817" s="252"/>
      <c r="AV817" s="252"/>
      <c r="AW817" s="252"/>
      <c r="AX817" s="252"/>
      <c r="AY817" s="252"/>
      <c r="AZ817" s="252"/>
      <c r="BA817" s="252"/>
      <c r="BB817" s="252"/>
    </row>
    <row r="818" spans="1:54" ht="15.7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c r="AA818" s="252"/>
      <c r="AB818" s="252"/>
      <c r="AC818" s="252"/>
      <c r="AD818" s="252"/>
      <c r="AE818" s="252"/>
      <c r="AF818" s="252"/>
      <c r="AG818" s="252"/>
      <c r="AH818" s="252"/>
      <c r="AI818" s="252"/>
      <c r="AJ818" s="252"/>
      <c r="AK818" s="252"/>
      <c r="AL818" s="252"/>
      <c r="AM818" s="252"/>
      <c r="AN818" s="252"/>
      <c r="AO818" s="252"/>
      <c r="AP818" s="252"/>
      <c r="AQ818" s="252"/>
      <c r="AR818" s="252"/>
      <c r="AS818" s="252"/>
      <c r="AT818" s="252"/>
      <c r="AU818" s="252"/>
      <c r="AV818" s="252"/>
      <c r="AW818" s="252"/>
      <c r="AX818" s="252"/>
      <c r="AY818" s="252"/>
      <c r="AZ818" s="252"/>
      <c r="BA818" s="252"/>
      <c r="BB818" s="252"/>
    </row>
    <row r="819" spans="1:54" ht="15.7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c r="AA819" s="252"/>
      <c r="AB819" s="252"/>
      <c r="AC819" s="252"/>
      <c r="AD819" s="252"/>
      <c r="AE819" s="252"/>
      <c r="AF819" s="252"/>
      <c r="AG819" s="252"/>
      <c r="AH819" s="252"/>
      <c r="AI819" s="252"/>
      <c r="AJ819" s="252"/>
      <c r="AK819" s="252"/>
      <c r="AL819" s="252"/>
      <c r="AM819" s="252"/>
      <c r="AN819" s="252"/>
      <c r="AO819" s="252"/>
      <c r="AP819" s="252"/>
      <c r="AQ819" s="252"/>
      <c r="AR819" s="252"/>
      <c r="AS819" s="252"/>
      <c r="AT819" s="252"/>
      <c r="AU819" s="252"/>
      <c r="AV819" s="252"/>
      <c r="AW819" s="252"/>
      <c r="AX819" s="252"/>
      <c r="AY819" s="252"/>
      <c r="AZ819" s="252"/>
      <c r="BA819" s="252"/>
      <c r="BB819" s="252"/>
    </row>
    <row r="820" spans="1:54" ht="15.7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c r="AA820" s="252"/>
      <c r="AB820" s="252"/>
      <c r="AC820" s="252"/>
      <c r="AD820" s="252"/>
      <c r="AE820" s="252"/>
      <c r="AF820" s="252"/>
      <c r="AG820" s="252"/>
      <c r="AH820" s="252"/>
      <c r="AI820" s="252"/>
      <c r="AJ820" s="252"/>
      <c r="AK820" s="252"/>
      <c r="AL820" s="252"/>
      <c r="AM820" s="252"/>
      <c r="AN820" s="252"/>
      <c r="AO820" s="252"/>
      <c r="AP820" s="252"/>
      <c r="AQ820" s="252"/>
      <c r="AR820" s="252"/>
      <c r="AS820" s="252"/>
      <c r="AT820" s="252"/>
      <c r="AU820" s="252"/>
      <c r="AV820" s="252"/>
      <c r="AW820" s="252"/>
      <c r="AX820" s="252"/>
      <c r="AY820" s="252"/>
      <c r="AZ820" s="252"/>
      <c r="BA820" s="252"/>
      <c r="BB820" s="252"/>
    </row>
    <row r="821" spans="1:54" ht="15.7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c r="AC821" s="252"/>
      <c r="AD821" s="252"/>
      <c r="AE821" s="252"/>
      <c r="AF821" s="252"/>
      <c r="AG821" s="252"/>
      <c r="AH821" s="252"/>
      <c r="AI821" s="252"/>
      <c r="AJ821" s="252"/>
      <c r="AK821" s="252"/>
      <c r="AL821" s="252"/>
      <c r="AM821" s="252"/>
      <c r="AN821" s="252"/>
      <c r="AO821" s="252"/>
      <c r="AP821" s="252"/>
      <c r="AQ821" s="252"/>
      <c r="AR821" s="252"/>
      <c r="AS821" s="252"/>
      <c r="AT821" s="252"/>
      <c r="AU821" s="252"/>
      <c r="AV821" s="252"/>
      <c r="AW821" s="252"/>
      <c r="AX821" s="252"/>
      <c r="AY821" s="252"/>
      <c r="AZ821" s="252"/>
      <c r="BA821" s="252"/>
      <c r="BB821" s="252"/>
    </row>
    <row r="822" spans="1:54" ht="15.7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c r="AC822" s="252"/>
      <c r="AD822" s="252"/>
      <c r="AE822" s="252"/>
      <c r="AF822" s="252"/>
      <c r="AG822" s="252"/>
      <c r="AH822" s="252"/>
      <c r="AI822" s="252"/>
      <c r="AJ822" s="252"/>
      <c r="AK822" s="252"/>
      <c r="AL822" s="252"/>
      <c r="AM822" s="252"/>
      <c r="AN822" s="252"/>
      <c r="AO822" s="252"/>
      <c r="AP822" s="252"/>
      <c r="AQ822" s="252"/>
      <c r="AR822" s="252"/>
      <c r="AS822" s="252"/>
      <c r="AT822" s="252"/>
      <c r="AU822" s="252"/>
      <c r="AV822" s="252"/>
      <c r="AW822" s="252"/>
      <c r="AX822" s="252"/>
      <c r="AY822" s="252"/>
      <c r="AZ822" s="252"/>
      <c r="BA822" s="252"/>
      <c r="BB822" s="252"/>
    </row>
    <row r="823" spans="1:54" ht="15.7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c r="AA823" s="252"/>
      <c r="AB823" s="252"/>
      <c r="AC823" s="252"/>
      <c r="AD823" s="252"/>
      <c r="AE823" s="252"/>
      <c r="AF823" s="252"/>
      <c r="AG823" s="252"/>
      <c r="AH823" s="252"/>
      <c r="AI823" s="252"/>
      <c r="AJ823" s="252"/>
      <c r="AK823" s="252"/>
      <c r="AL823" s="252"/>
      <c r="AM823" s="252"/>
      <c r="AN823" s="252"/>
      <c r="AO823" s="252"/>
      <c r="AP823" s="252"/>
      <c r="AQ823" s="252"/>
      <c r="AR823" s="252"/>
      <c r="AS823" s="252"/>
      <c r="AT823" s="252"/>
      <c r="AU823" s="252"/>
      <c r="AV823" s="252"/>
      <c r="AW823" s="252"/>
      <c r="AX823" s="252"/>
      <c r="AY823" s="252"/>
      <c r="AZ823" s="252"/>
      <c r="BA823" s="252"/>
      <c r="BB823" s="252"/>
    </row>
    <row r="824" spans="1:54" ht="15.7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c r="AA824" s="252"/>
      <c r="AB824" s="252"/>
      <c r="AC824" s="252"/>
      <c r="AD824" s="252"/>
      <c r="AE824" s="252"/>
      <c r="AF824" s="252"/>
      <c r="AG824" s="252"/>
      <c r="AH824" s="252"/>
      <c r="AI824" s="252"/>
      <c r="AJ824" s="252"/>
      <c r="AK824" s="252"/>
      <c r="AL824" s="252"/>
      <c r="AM824" s="252"/>
      <c r="AN824" s="252"/>
      <c r="AO824" s="252"/>
      <c r="AP824" s="252"/>
      <c r="AQ824" s="252"/>
      <c r="AR824" s="252"/>
      <c r="AS824" s="252"/>
      <c r="AT824" s="252"/>
      <c r="AU824" s="252"/>
      <c r="AV824" s="252"/>
      <c r="AW824" s="252"/>
      <c r="AX824" s="252"/>
      <c r="AY824" s="252"/>
      <c r="AZ824" s="252"/>
      <c r="BA824" s="252"/>
      <c r="BB824" s="252"/>
    </row>
    <row r="825" spans="1:54" ht="15.7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52"/>
      <c r="AK825" s="252"/>
      <c r="AL825" s="252"/>
      <c r="AM825" s="252"/>
      <c r="AN825" s="252"/>
      <c r="AO825" s="252"/>
      <c r="AP825" s="252"/>
      <c r="AQ825" s="252"/>
      <c r="AR825" s="252"/>
      <c r="AS825" s="252"/>
      <c r="AT825" s="252"/>
      <c r="AU825" s="252"/>
      <c r="AV825" s="252"/>
      <c r="AW825" s="252"/>
      <c r="AX825" s="252"/>
      <c r="AY825" s="252"/>
      <c r="AZ825" s="252"/>
      <c r="BA825" s="252"/>
      <c r="BB825" s="252"/>
    </row>
    <row r="826" spans="1:54" ht="15.7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c r="AA826" s="252"/>
      <c r="AB826" s="252"/>
      <c r="AC826" s="252"/>
      <c r="AD826" s="252"/>
      <c r="AE826" s="252"/>
      <c r="AF826" s="252"/>
      <c r="AG826" s="252"/>
      <c r="AH826" s="252"/>
      <c r="AI826" s="252"/>
      <c r="AJ826" s="252"/>
      <c r="AK826" s="252"/>
      <c r="AL826" s="252"/>
      <c r="AM826" s="252"/>
      <c r="AN826" s="252"/>
      <c r="AO826" s="252"/>
      <c r="AP826" s="252"/>
      <c r="AQ826" s="252"/>
      <c r="AR826" s="252"/>
      <c r="AS826" s="252"/>
      <c r="AT826" s="252"/>
      <c r="AU826" s="252"/>
      <c r="AV826" s="252"/>
      <c r="AW826" s="252"/>
      <c r="AX826" s="252"/>
      <c r="AY826" s="252"/>
      <c r="AZ826" s="252"/>
      <c r="BA826" s="252"/>
      <c r="BB826" s="252"/>
    </row>
    <row r="827" spans="1:54" ht="15.7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c r="AA827" s="252"/>
      <c r="AB827" s="252"/>
      <c r="AC827" s="252"/>
      <c r="AD827" s="252"/>
      <c r="AE827" s="252"/>
      <c r="AF827" s="252"/>
      <c r="AG827" s="252"/>
      <c r="AH827" s="252"/>
      <c r="AI827" s="252"/>
      <c r="AJ827" s="252"/>
      <c r="AK827" s="252"/>
      <c r="AL827" s="252"/>
      <c r="AM827" s="252"/>
      <c r="AN827" s="252"/>
      <c r="AO827" s="252"/>
      <c r="AP827" s="252"/>
      <c r="AQ827" s="252"/>
      <c r="AR827" s="252"/>
      <c r="AS827" s="252"/>
      <c r="AT827" s="252"/>
      <c r="AU827" s="252"/>
      <c r="AV827" s="252"/>
      <c r="AW827" s="252"/>
      <c r="AX827" s="252"/>
      <c r="AY827" s="252"/>
      <c r="AZ827" s="252"/>
      <c r="BA827" s="252"/>
      <c r="BB827" s="252"/>
    </row>
    <row r="828" spans="1:54" ht="15.7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252"/>
      <c r="AL828" s="252"/>
      <c r="AM828" s="252"/>
      <c r="AN828" s="252"/>
      <c r="AO828" s="252"/>
      <c r="AP828" s="252"/>
      <c r="AQ828" s="252"/>
      <c r="AR828" s="252"/>
      <c r="AS828" s="252"/>
      <c r="AT828" s="252"/>
      <c r="AU828" s="252"/>
      <c r="AV828" s="252"/>
      <c r="AW828" s="252"/>
      <c r="AX828" s="252"/>
      <c r="AY828" s="252"/>
      <c r="AZ828" s="252"/>
      <c r="BA828" s="252"/>
      <c r="BB828" s="252"/>
    </row>
    <row r="829" spans="1:54" ht="15.7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c r="AA829" s="252"/>
      <c r="AB829" s="252"/>
      <c r="AC829" s="252"/>
      <c r="AD829" s="252"/>
      <c r="AE829" s="252"/>
      <c r="AF829" s="252"/>
      <c r="AG829" s="252"/>
      <c r="AH829" s="252"/>
      <c r="AI829" s="252"/>
      <c r="AJ829" s="252"/>
      <c r="AK829" s="252"/>
      <c r="AL829" s="252"/>
      <c r="AM829" s="252"/>
      <c r="AN829" s="252"/>
      <c r="AO829" s="252"/>
      <c r="AP829" s="252"/>
      <c r="AQ829" s="252"/>
      <c r="AR829" s="252"/>
      <c r="AS829" s="252"/>
      <c r="AT829" s="252"/>
      <c r="AU829" s="252"/>
      <c r="AV829" s="252"/>
      <c r="AW829" s="252"/>
      <c r="AX829" s="252"/>
      <c r="AY829" s="252"/>
      <c r="AZ829" s="252"/>
      <c r="BA829" s="252"/>
      <c r="BB829" s="252"/>
    </row>
    <row r="830" spans="1:54" ht="15.7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row>
    <row r="831" spans="1:54" ht="15.7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c r="AA831" s="252"/>
      <c r="AB831" s="252"/>
      <c r="AC831" s="252"/>
      <c r="AD831" s="252"/>
      <c r="AE831" s="252"/>
      <c r="AF831" s="252"/>
      <c r="AG831" s="252"/>
      <c r="AH831" s="252"/>
      <c r="AI831" s="252"/>
      <c r="AJ831" s="252"/>
      <c r="AK831" s="252"/>
      <c r="AL831" s="252"/>
      <c r="AM831" s="252"/>
      <c r="AN831" s="252"/>
      <c r="AO831" s="252"/>
      <c r="AP831" s="252"/>
      <c r="AQ831" s="252"/>
      <c r="AR831" s="252"/>
      <c r="AS831" s="252"/>
      <c r="AT831" s="252"/>
      <c r="AU831" s="252"/>
      <c r="AV831" s="252"/>
      <c r="AW831" s="252"/>
      <c r="AX831" s="252"/>
      <c r="AY831" s="252"/>
      <c r="AZ831" s="252"/>
      <c r="BA831" s="252"/>
      <c r="BB831" s="252"/>
    </row>
    <row r="832" spans="1:54" ht="15.7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c r="AA832" s="252"/>
      <c r="AB832" s="252"/>
      <c r="AC832" s="252"/>
      <c r="AD832" s="252"/>
      <c r="AE832" s="252"/>
      <c r="AF832" s="252"/>
      <c r="AG832" s="252"/>
      <c r="AH832" s="252"/>
      <c r="AI832" s="252"/>
      <c r="AJ832" s="252"/>
      <c r="AK832" s="252"/>
      <c r="AL832" s="252"/>
      <c r="AM832" s="252"/>
      <c r="AN832" s="252"/>
      <c r="AO832" s="252"/>
      <c r="AP832" s="252"/>
      <c r="AQ832" s="252"/>
      <c r="AR832" s="252"/>
      <c r="AS832" s="252"/>
      <c r="AT832" s="252"/>
      <c r="AU832" s="252"/>
      <c r="AV832" s="252"/>
      <c r="AW832" s="252"/>
      <c r="AX832" s="252"/>
      <c r="AY832" s="252"/>
      <c r="AZ832" s="252"/>
      <c r="BA832" s="252"/>
      <c r="BB832" s="252"/>
    </row>
  </sheetData>
  <sheetProtection algorithmName="SHA-512" hashValue="EnCaDGzD5lXozQBx4mtVrki1eRz7KAYiQsZf2GEuPClZsJlT8ZahV1HB2YIp4fXq1cOhdScSdfPWe2aUKpmDDQ==" saltValue="FB8B8Gab5c/4zhIxpue/RQ==" spinCount="100000" sheet="1" selectLockedCells="1" selectUnlockedCells="1"/>
  <autoFilter ref="A8:AK25" xr:uid="{D0D5D7AC-6409-4036-AB60-4BCCFD127FF6}">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AB8:AB9"/>
    <mergeCell ref="A2:D5"/>
    <mergeCell ref="E2:E3"/>
    <mergeCell ref="F2:AH3"/>
    <mergeCell ref="E4:E5"/>
    <mergeCell ref="F4:AH5"/>
    <mergeCell ref="A8:A9"/>
    <mergeCell ref="C8:C9"/>
    <mergeCell ref="E8:E9"/>
    <mergeCell ref="F8:U8"/>
    <mergeCell ref="V8:V9"/>
    <mergeCell ref="W8:W9"/>
    <mergeCell ref="X8:X9"/>
    <mergeCell ref="Y8:Y9"/>
    <mergeCell ref="Z8:Z9"/>
    <mergeCell ref="AA8:AA9"/>
    <mergeCell ref="AI8:AI9"/>
    <mergeCell ref="AK8:AK9"/>
    <mergeCell ref="AC8:AC9"/>
    <mergeCell ref="AD8:AD9"/>
    <mergeCell ref="AE8:AE9"/>
    <mergeCell ref="AF8:AF9"/>
    <mergeCell ref="AG8:AG9"/>
    <mergeCell ref="AH8:AH9"/>
  </mergeCells>
  <conditionalFormatting sqref="AH10">
    <cfRule type="expression" dxfId="6" priority="2">
      <formula>$Z10&lt;&gt;""</formula>
    </cfRule>
  </conditionalFormatting>
  <conditionalFormatting sqref="AH20:AH21">
    <cfRule type="expression" dxfId="5" priority="1">
      <formula>$Z20&lt;&gt;""</formula>
    </cfRule>
  </conditionalFormatting>
  <conditionalFormatting sqref="AH22">
    <cfRule type="expression" dxfId="4" priority="3">
      <formula>$Z22&lt;&gt;""</formula>
    </cfRule>
  </conditionalFormatting>
  <conditionalFormatting sqref="AH24">
    <cfRule type="expression" dxfId="3" priority="4">
      <formula>#REF!&lt;&gt;""</formula>
    </cfRule>
  </conditionalFormatting>
  <conditionalFormatting sqref="AH23">
    <cfRule type="expression" dxfId="2" priority="5">
      <formula>#REF!&lt;&gt;""</formula>
    </cfRule>
  </conditionalFormatting>
  <dataValidations count="20">
    <dataValidation type="textLength" operator="lessThanOrEqual" allowBlank="1" showInputMessage="1" showErrorMessage="1" errorTitle="No superar 100 caracteres" error="No superar 100 caracteres" sqref="Z17 Z18:AA19" xr:uid="{4791E2BB-54B3-4FAC-AE7E-CE890D961FF3}">
      <formula1>100</formula1>
    </dataValidation>
    <dataValidation operator="lessThanOrEqual" showInputMessage="1" showErrorMessage="1" error="El número máximo de caracteres son 100" prompt="El número máximo de caracteres incluyendo los espacios es de 100" sqref="AA17" xr:uid="{A513E9AB-668D-43AE-846E-D81BFB3174A2}"/>
    <dataValidation type="list" allowBlank="1" showInputMessage="1" showErrorMessage="1" sqref="AK17" xr:uid="{04876DEC-B6C3-49F0-83BB-9A6D58B4DF9B}">
      <formula1>INDIRECT(AJ23)</formula1>
    </dataValidation>
    <dataValidation type="list" allowBlank="1" showErrorMessage="1" sqref="C17" xr:uid="{6F68B97A-AD33-4905-ADA1-2108D78C60B8}">
      <formula1>INDIRECT($B23)</formula1>
    </dataValidation>
    <dataValidation type="list" allowBlank="1" showInputMessage="1" showErrorMessage="1" sqref="AK18:AK19 AK13:AK16 AK23:AK25" xr:uid="{5BAE9DED-1206-4501-8955-3674082188A1}">
      <formula1>INDIRECT(#REF!)</formula1>
    </dataValidation>
    <dataValidation type="list" allowBlank="1" showErrorMessage="1" sqref="C18:C19 C14:C16 C23:C25" xr:uid="{604D5C34-0DFC-46A4-B39A-7D6852A5EF9E}">
      <formula1>INDIRECT(#REF!)</formula1>
    </dataValidation>
    <dataValidation type="list" allowBlank="1" showInputMessage="1" showErrorMessage="1" sqref="X14:X16 X18:X20 X22:X25" xr:uid="{B41A9F73-9C25-4D16-8D83-24155DB17843}">
      <formula1>Lideres</formula1>
    </dataValidation>
    <dataValidation type="list" allowBlank="1" showInputMessage="1" showErrorMessage="1" sqref="Y10 Y13:Y16 Y18:Y21 Y23:Y25" xr:uid="{9757ACF3-C956-43E2-A6C4-EF3399F0A136}">
      <formula1>Dependencia</formula1>
    </dataValidation>
    <dataValidation type="list" allowBlank="1" showInputMessage="1" showErrorMessage="1" sqref="AK10 AK20:AK22" xr:uid="{F177431A-C53B-4AE6-8941-DA05DC1D9954}">
      <formula1>INDIRECT(AJ10)</formula1>
    </dataValidation>
    <dataValidation type="list" allowBlank="1" showErrorMessage="1" sqref="C10 C20:C22 C13" xr:uid="{24DD2FFC-8C20-4775-A8E4-FB90DC9A9927}">
      <formula1>INDIRECT($B10)</formula1>
    </dataValidation>
    <dataValidation type="list" allowBlank="1" showErrorMessage="1" sqref="AI10 AI13:AI25" xr:uid="{7C6E9AAD-04F0-4D70-B4A6-D32F511867FB}">
      <formula1>Dependencia</formula1>
    </dataValidation>
    <dataValidation type="list" allowBlank="1" showErrorMessage="1" sqref="A10:A11 A13:A25" xr:uid="{87EEE302-8BF6-482E-8110-21756DF4460F}">
      <formula1>Perspectiva</formula1>
    </dataValidation>
    <dataValidation allowBlank="1" showInputMessage="1" showErrorMessage="1" prompt="Recuerde que la sumatoria de las actividades del producto deben sumar 100" sqref="AH10 AH20:AH24" xr:uid="{64428880-4543-402A-B050-D3EB059B4D58}"/>
    <dataValidation allowBlank="1" showInputMessage="1" showErrorMessage="1" prompt="Puede registrar la cantidad de colaboradores que requiera, siempre y cuando cuenten con usuario de Eureka" sqref="AD10 AD13:AD25" xr:uid="{7AFBD4D0-F4F6-4DE4-9D62-122DA8F1A229}"/>
    <dataValidation type="list" allowBlank="1" showInputMessage="1" showErrorMessage="1" sqref="N10 T10 P10 F10:J10 L10 R10 T20:T24 F20:J24 P20:P24 N20:N24 L20:L24 R20:R24" xr:uid="{90BD11A7-3916-4680-8F38-964F13F8B19E}">
      <formula1>"X"</formula1>
    </dataValidation>
    <dataValidation allowBlank="1" showInputMessage="1" showErrorMessage="1" prompt="Indique el tipo y número de la normatividad, que genera el requerimiento. Ej. Decreto 612 de 2018" sqref="S10 S20:S24" xr:uid="{3B2EEBAC-6B58-4A15-A3F1-539651EE22E8}"/>
    <dataValidation type="list" allowBlank="1" showErrorMessage="1" sqref="E10 E13:E25" xr:uid="{7C189389-BDC0-406B-998D-16DBA4F79DB8}">
      <formula1>INDIRECT($D10)</formula1>
    </dataValidation>
    <dataValidation type="textLength" operator="lessThanOrEqual" showInputMessage="1" showErrorMessage="1" error="El número máximo de caracteres son 100" prompt="El número máximo de caracteres incluyendo los espacios es de 100" sqref="AA10 AA21 AA18:AA19 Z17:Z25" xr:uid="{292B3B8F-8140-4F46-AC06-BFCFD433737F}">
      <formula1>100</formula1>
    </dataValidation>
    <dataValidation allowBlank="1" showInputMessage="1" showErrorMessage="1" prompt="Diligencie el número de la entidad del sector salud que generó el requerimiento:_x000a_1. Ministerio de Salud y Protección Social_x000a_2. Superintendencia de Salud" sqref="Q1:S1 Q25:S1048576" xr:uid="{1E3F0D4F-4D43-461A-8158-D563036FB937}"/>
    <dataValidation type="list" allowBlank="1" showInputMessage="1" showErrorMessage="1" sqref="AC10" xr:uid="{96C4023E-9553-4A8D-81AB-EAF2B9CB132F}">
      <formula1>UsuariosEureka</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80"/>
  <sheetViews>
    <sheetView showGridLines="0" topLeftCell="B1" zoomScale="80" zoomScaleNormal="80" workbookViewId="0">
      <pane ySplit="9" topLeftCell="A10" activePane="bottomLeft" state="frozen"/>
      <selection activeCell="B7" sqref="B7"/>
      <selection pane="bottomLeft" activeCell="B10" sqref="B10"/>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7" width="14.875" style="85" hidden="1" customWidth="1"/>
    <col min="8" max="8" width="13.25" style="85" hidden="1" customWidth="1"/>
    <col min="9" max="9" width="14" style="85" hidden="1" customWidth="1"/>
    <col min="10" max="19" width="12" style="85" hidden="1" customWidth="1"/>
    <col min="20" max="20" width="35.625" style="85" hidden="1" customWidth="1"/>
    <col min="21" max="22" width="11.5" style="85" hidden="1" customWidth="1"/>
    <col min="23" max="23" width="32.75" style="85" customWidth="1"/>
    <col min="24" max="25" width="17.125" style="85" customWidth="1"/>
    <col min="26" max="26" width="38.25" style="85" bestFit="1" customWidth="1"/>
    <col min="27" max="27" width="33" style="85" customWidth="1"/>
    <col min="28" max="28" width="22.625" style="85" customWidth="1"/>
    <col min="29" max="29" width="17.75" style="85" customWidth="1"/>
    <col min="30" max="30" width="21.25" style="85" customWidth="1"/>
    <col min="31" max="31" width="11.75" style="85" customWidth="1"/>
    <col min="32" max="32" width="11.625" style="85" customWidth="1"/>
    <col min="33" max="33" width="22.625" style="85" hidden="1" customWidth="1"/>
    <col min="34" max="34" width="14.625" style="85" hidden="1" customWidth="1"/>
    <col min="35" max="35" width="19.25" style="85" hidden="1" customWidth="1"/>
    <col min="36" max="36" width="13" style="85" hidden="1" customWidth="1"/>
    <col min="37" max="37" width="17.125" style="85" customWidth="1"/>
    <col min="38" max="54" width="10" style="85" customWidth="1"/>
    <col min="55" max="16384" width="12.625" style="85"/>
  </cols>
  <sheetData>
    <row r="1" spans="1:54"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row>
    <row r="2" spans="1:54">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row>
    <row r="3" spans="1:54">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row>
    <row r="4" spans="1:54">
      <c r="A4" s="82"/>
      <c r="B4" s="347"/>
      <c r="C4" s="348"/>
      <c r="D4" s="349"/>
      <c r="E4" s="90"/>
      <c r="F4" s="353" t="s">
        <v>162</v>
      </c>
      <c r="G4" s="355" t="s">
        <v>679</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row>
    <row r="5" spans="1:54" ht="15.75"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row>
    <row r="6" spans="1:54">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row>
    <row r="7" spans="1:54"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row>
    <row r="8" spans="1:54"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row>
    <row r="9" spans="1:54" ht="63" customHeight="1">
      <c r="A9" s="103" t="s">
        <v>185</v>
      </c>
      <c r="B9" s="344"/>
      <c r="C9" s="104"/>
      <c r="D9" s="344"/>
      <c r="E9" s="105"/>
      <c r="F9" s="344"/>
      <c r="G9" s="106" t="s">
        <v>186</v>
      </c>
      <c r="H9" s="106" t="s">
        <v>680</v>
      </c>
      <c r="I9" s="106" t="s">
        <v>1091</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row>
    <row r="10" spans="1:54" ht="90">
      <c r="A10" s="82"/>
      <c r="B10" s="7" t="s">
        <v>201</v>
      </c>
      <c r="C10" s="110" t="str">
        <f>VLOOKUP($B10,[3]Listas!$A$2:$B$5,2,FALSE)</f>
        <v>PerDos</v>
      </c>
      <c r="D10" s="109" t="s">
        <v>202</v>
      </c>
      <c r="E10" s="110" t="str">
        <f>VLOOKUP($D10,[3]Listas!$E$2:$F$11,2,FALSE)</f>
        <v>ObjCinco</v>
      </c>
      <c r="F10" s="109" t="s">
        <v>203</v>
      </c>
      <c r="G10" s="109" t="s">
        <v>204</v>
      </c>
      <c r="H10" s="109"/>
      <c r="I10" s="109" t="s">
        <v>204</v>
      </c>
      <c r="J10" s="109"/>
      <c r="K10" s="109"/>
      <c r="L10" s="109"/>
      <c r="M10" s="109"/>
      <c r="N10" s="109"/>
      <c r="O10" s="109"/>
      <c r="P10" s="109"/>
      <c r="Q10" s="109"/>
      <c r="R10" s="109"/>
      <c r="S10" s="109"/>
      <c r="T10" s="109"/>
      <c r="U10" s="109"/>
      <c r="V10" s="109"/>
      <c r="W10" s="109" t="s">
        <v>1049</v>
      </c>
      <c r="X10" s="109" t="s">
        <v>540</v>
      </c>
      <c r="Y10" s="109" t="s">
        <v>50</v>
      </c>
      <c r="Z10" s="109" t="s">
        <v>1050</v>
      </c>
      <c r="AA10" s="109" t="s">
        <v>1050</v>
      </c>
      <c r="AB10" s="109" t="s">
        <v>1049</v>
      </c>
      <c r="AC10" s="109" t="s">
        <v>548</v>
      </c>
      <c r="AD10" s="109"/>
      <c r="AE10" s="113">
        <v>44958</v>
      </c>
      <c r="AF10" s="113">
        <v>45275</v>
      </c>
      <c r="AG10" s="112" t="s">
        <v>50</v>
      </c>
      <c r="AH10" s="109">
        <v>100</v>
      </c>
      <c r="AI10" s="109" t="s">
        <v>50</v>
      </c>
      <c r="AJ10" s="109" t="str">
        <f>VLOOKUP($AI10,[3]Listas!$AB$1:$AC$10,2,FALSE)</f>
        <v>DGTIC</v>
      </c>
      <c r="AK10" s="109" t="s">
        <v>564</v>
      </c>
      <c r="AL10" s="82"/>
      <c r="AM10" s="82"/>
      <c r="AN10" s="82"/>
      <c r="AO10" s="82"/>
      <c r="AP10" s="82"/>
      <c r="AQ10" s="82"/>
      <c r="AR10" s="82"/>
      <c r="AS10" s="82"/>
      <c r="AT10" s="82"/>
      <c r="AU10" s="82"/>
      <c r="AV10" s="82"/>
      <c r="AW10" s="82"/>
      <c r="AX10" s="82"/>
      <c r="AY10" s="82"/>
      <c r="AZ10" s="82"/>
      <c r="BA10" s="82"/>
      <c r="BB10" s="82"/>
    </row>
    <row r="11" spans="1:54" ht="114" customHeight="1">
      <c r="A11" s="82"/>
      <c r="B11" s="109" t="s">
        <v>345</v>
      </c>
      <c r="C11" s="110" t="str">
        <f>VLOOKUP($B11,[3]Listas!$A$2:$B$5,2,FALSE)</f>
        <v>PerUno</v>
      </c>
      <c r="D11" s="109" t="s">
        <v>346</v>
      </c>
      <c r="E11" s="110" t="str">
        <f>VLOOKUP($D11,[3]Listas!$E$2:$F$11,2,FALSE)</f>
        <v>ObjUno</v>
      </c>
      <c r="F11" s="109" t="s">
        <v>681</v>
      </c>
      <c r="G11" s="109" t="s">
        <v>204</v>
      </c>
      <c r="H11" s="109"/>
      <c r="I11" s="109"/>
      <c r="J11" s="109"/>
      <c r="K11" s="109"/>
      <c r="L11" s="109"/>
      <c r="M11" s="109"/>
      <c r="N11" s="109"/>
      <c r="O11" s="109"/>
      <c r="P11" s="109"/>
      <c r="Q11" s="109"/>
      <c r="R11" s="109"/>
      <c r="S11" s="109"/>
      <c r="T11" s="109"/>
      <c r="U11" s="109"/>
      <c r="V11" s="109"/>
      <c r="W11" s="7" t="s">
        <v>1071</v>
      </c>
      <c r="X11" s="109" t="s">
        <v>540</v>
      </c>
      <c r="Y11" s="109" t="s">
        <v>50</v>
      </c>
      <c r="Z11" s="109" t="s">
        <v>1066</v>
      </c>
      <c r="AA11" s="109" t="s">
        <v>1066</v>
      </c>
      <c r="AB11" s="109" t="s">
        <v>682</v>
      </c>
      <c r="AC11" s="109" t="s">
        <v>683</v>
      </c>
      <c r="AD11" s="109"/>
      <c r="AE11" s="113">
        <v>44958</v>
      </c>
      <c r="AF11" s="113">
        <v>45275</v>
      </c>
      <c r="AG11" s="112" t="s">
        <v>50</v>
      </c>
      <c r="AH11" s="109">
        <v>100</v>
      </c>
      <c r="AI11" s="109" t="s">
        <v>50</v>
      </c>
      <c r="AJ11" s="109" t="str">
        <f>VLOOKUP($AI11,[3]Listas!$AB$1:$AC$10,2,FALSE)</f>
        <v>DGTIC</v>
      </c>
      <c r="AK11" s="109" t="s">
        <v>564</v>
      </c>
      <c r="AL11" s="82"/>
      <c r="AM11" s="82"/>
      <c r="AN11" s="82"/>
      <c r="AO11" s="82"/>
      <c r="AP11" s="82"/>
      <c r="AQ11" s="82"/>
      <c r="AR11" s="82"/>
      <c r="AS11" s="82"/>
      <c r="AT11" s="82"/>
      <c r="AU11" s="82"/>
      <c r="AV11" s="82"/>
      <c r="AW11" s="82"/>
      <c r="AX11" s="82"/>
      <c r="AY11" s="82"/>
      <c r="AZ11" s="82"/>
      <c r="BA11" s="82"/>
      <c r="BB11" s="82"/>
    </row>
    <row r="12" spans="1:54" ht="107.1" customHeight="1">
      <c r="A12" s="82"/>
      <c r="B12" s="109" t="s">
        <v>345</v>
      </c>
      <c r="C12" s="110" t="str">
        <f>VLOOKUP($B12,[3]Listas!$A$2:$B$5,2,FALSE)</f>
        <v>PerUno</v>
      </c>
      <c r="D12" s="109" t="s">
        <v>346</v>
      </c>
      <c r="E12" s="110" t="str">
        <f>VLOOKUP($D12,[3]Listas!$E$2:$F$11,2,FALSE)</f>
        <v>ObjUno</v>
      </c>
      <c r="F12" s="109" t="s">
        <v>347</v>
      </c>
      <c r="G12" s="109" t="s">
        <v>204</v>
      </c>
      <c r="H12" s="109" t="s">
        <v>204</v>
      </c>
      <c r="I12" s="109"/>
      <c r="J12" s="109"/>
      <c r="K12" s="109"/>
      <c r="L12" s="109"/>
      <c r="M12" s="109"/>
      <c r="N12" s="109"/>
      <c r="O12" s="109"/>
      <c r="P12" s="109"/>
      <c r="Q12" s="109"/>
      <c r="R12" s="109"/>
      <c r="S12" s="109" t="s">
        <v>204</v>
      </c>
      <c r="T12" s="109" t="s">
        <v>684</v>
      </c>
      <c r="U12" s="109"/>
      <c r="V12" s="109"/>
      <c r="W12" s="109" t="s">
        <v>685</v>
      </c>
      <c r="X12" s="109" t="s">
        <v>540</v>
      </c>
      <c r="Y12" s="109" t="s">
        <v>50</v>
      </c>
      <c r="Z12" s="109" t="s">
        <v>686</v>
      </c>
      <c r="AA12" s="109" t="s">
        <v>686</v>
      </c>
      <c r="AB12" s="109" t="s">
        <v>685</v>
      </c>
      <c r="AC12" s="109" t="s">
        <v>687</v>
      </c>
      <c r="AD12" s="109"/>
      <c r="AE12" s="113">
        <v>44958</v>
      </c>
      <c r="AF12" s="113">
        <v>45275</v>
      </c>
      <c r="AG12" s="112" t="s">
        <v>260</v>
      </c>
      <c r="AH12" s="109">
        <v>100</v>
      </c>
      <c r="AI12" s="109" t="s">
        <v>50</v>
      </c>
      <c r="AJ12" s="109" t="s">
        <v>559</v>
      </c>
      <c r="AK12" s="109" t="s">
        <v>544</v>
      </c>
      <c r="AL12" s="82"/>
      <c r="AM12" s="82"/>
      <c r="AN12" s="82"/>
      <c r="AO12" s="82"/>
      <c r="AP12" s="82"/>
      <c r="AQ12" s="82"/>
      <c r="AR12" s="82"/>
      <c r="AS12" s="82"/>
      <c r="AT12" s="82"/>
      <c r="AU12" s="82"/>
      <c r="AV12" s="82"/>
      <c r="AW12" s="82"/>
      <c r="AX12" s="82"/>
      <c r="AY12" s="82"/>
      <c r="AZ12" s="82"/>
      <c r="BA12" s="82"/>
      <c r="BB12" s="82"/>
    </row>
    <row r="13" spans="1:54" ht="142.15" customHeight="1">
      <c r="A13" s="82"/>
      <c r="B13" s="7" t="s">
        <v>201</v>
      </c>
      <c r="C13" s="110" t="str">
        <f>VLOOKUP($B13,[3]Listas!$A$2:$B$5,2,FALSE)</f>
        <v>PerDos</v>
      </c>
      <c r="D13" s="109" t="s">
        <v>888</v>
      </c>
      <c r="E13" s="110" t="str">
        <f>VLOOKUP($D13,[3]Listas!$E$2:$F$11,2,FALSE)</f>
        <v>ObjSeis</v>
      </c>
      <c r="F13" s="109" t="s">
        <v>922</v>
      </c>
      <c r="G13" s="109" t="s">
        <v>204</v>
      </c>
      <c r="H13" s="109"/>
      <c r="I13" s="109"/>
      <c r="J13" s="109"/>
      <c r="K13" s="109"/>
      <c r="L13" s="109"/>
      <c r="M13" s="109"/>
      <c r="N13" s="109"/>
      <c r="O13" s="109"/>
      <c r="P13" s="109"/>
      <c r="Q13" s="109"/>
      <c r="R13" s="109"/>
      <c r="S13" s="109"/>
      <c r="T13" s="109"/>
      <c r="U13" s="109"/>
      <c r="V13" s="109"/>
      <c r="W13" s="109" t="s">
        <v>1064</v>
      </c>
      <c r="X13" s="109" t="s">
        <v>540</v>
      </c>
      <c r="Y13" s="109" t="s">
        <v>50</v>
      </c>
      <c r="Z13" s="109" t="s">
        <v>1065</v>
      </c>
      <c r="AA13" s="109" t="s">
        <v>1065</v>
      </c>
      <c r="AB13" s="109" t="s">
        <v>688</v>
      </c>
      <c r="AC13" s="109"/>
      <c r="AD13" s="109"/>
      <c r="AE13" s="113">
        <v>44958</v>
      </c>
      <c r="AF13" s="113">
        <v>45275</v>
      </c>
      <c r="AG13" s="112" t="s">
        <v>260</v>
      </c>
      <c r="AH13" s="109">
        <v>100</v>
      </c>
      <c r="AI13" s="109" t="s">
        <v>50</v>
      </c>
      <c r="AJ13" s="109"/>
      <c r="AK13" s="109" t="s">
        <v>544</v>
      </c>
      <c r="AL13" s="82"/>
      <c r="AM13" s="82"/>
      <c r="AN13" s="82"/>
      <c r="AO13" s="82"/>
      <c r="AP13" s="82"/>
      <c r="AQ13" s="82"/>
      <c r="AR13" s="82"/>
      <c r="AS13" s="82"/>
      <c r="AT13" s="82"/>
      <c r="AU13" s="82"/>
      <c r="AV13" s="82"/>
      <c r="AW13" s="82"/>
      <c r="AX13" s="82"/>
      <c r="AY13" s="82"/>
      <c r="AZ13" s="82"/>
      <c r="BA13" s="82"/>
      <c r="BB13" s="82"/>
    </row>
    <row r="14" spans="1:54" ht="144.6" customHeight="1">
      <c r="A14" s="82"/>
      <c r="B14" s="109"/>
      <c r="C14" s="110"/>
      <c r="D14" s="109"/>
      <c r="E14" s="110"/>
      <c r="F14" s="109"/>
      <c r="G14" s="109"/>
      <c r="H14" s="109"/>
      <c r="I14" s="109"/>
      <c r="J14" s="109"/>
      <c r="K14" s="109"/>
      <c r="L14" s="109"/>
      <c r="M14" s="109"/>
      <c r="N14" s="109"/>
      <c r="O14" s="109"/>
      <c r="P14" s="109"/>
      <c r="Q14" s="109"/>
      <c r="R14" s="109"/>
      <c r="S14" s="109"/>
      <c r="T14" s="109"/>
      <c r="U14" s="109"/>
      <c r="V14" s="109"/>
      <c r="W14" s="109"/>
      <c r="X14" s="109"/>
      <c r="Y14" s="109"/>
      <c r="Z14" s="109"/>
      <c r="AA14" s="109"/>
      <c r="AB14" s="112"/>
      <c r="AC14" s="109"/>
      <c r="AD14" s="109"/>
      <c r="AE14" s="113"/>
      <c r="AF14" s="113"/>
      <c r="AG14" s="112"/>
      <c r="AH14" s="109"/>
      <c r="AI14" s="109"/>
      <c r="AJ14" s="109"/>
      <c r="AK14" s="109"/>
      <c r="AL14" s="82"/>
      <c r="AM14" s="82"/>
      <c r="AN14" s="82"/>
      <c r="AO14" s="82"/>
      <c r="AP14" s="82"/>
      <c r="AQ14" s="82"/>
      <c r="AR14" s="82"/>
      <c r="AS14" s="82"/>
      <c r="AT14" s="82"/>
      <c r="AU14" s="82"/>
      <c r="AV14" s="82"/>
      <c r="AW14" s="82"/>
      <c r="AX14" s="82"/>
      <c r="AY14" s="82"/>
      <c r="AZ14" s="82"/>
      <c r="BA14" s="82"/>
      <c r="BB14" s="82"/>
    </row>
    <row r="15" spans="1:54" ht="106.15" customHeight="1">
      <c r="A15" s="82"/>
      <c r="B15" s="109"/>
      <c r="C15" s="110"/>
      <c r="D15" s="109"/>
      <c r="E15" s="110"/>
      <c r="F15" s="109"/>
      <c r="G15" s="109"/>
      <c r="H15" s="109"/>
      <c r="I15" s="109"/>
      <c r="J15" s="109"/>
      <c r="K15" s="109"/>
      <c r="L15" s="109"/>
      <c r="M15" s="109"/>
      <c r="N15" s="109"/>
      <c r="O15" s="109"/>
      <c r="P15" s="109"/>
      <c r="Q15" s="109"/>
      <c r="R15" s="109"/>
      <c r="S15" s="109"/>
      <c r="T15" s="109"/>
      <c r="U15" s="109"/>
      <c r="V15" s="109"/>
      <c r="W15" s="109"/>
      <c r="X15" s="109"/>
      <c r="Y15" s="109"/>
      <c r="Z15" s="109"/>
      <c r="AA15" s="109"/>
      <c r="AB15" s="112"/>
      <c r="AC15" s="109"/>
      <c r="AD15" s="109"/>
      <c r="AE15" s="113"/>
      <c r="AF15" s="113"/>
      <c r="AG15" s="112"/>
      <c r="AH15" s="109"/>
      <c r="AI15" s="109"/>
      <c r="AJ15" s="109"/>
      <c r="AK15" s="109"/>
      <c r="AL15" s="82"/>
      <c r="AM15" s="82"/>
      <c r="AN15" s="82"/>
      <c r="AO15" s="82"/>
      <c r="AP15" s="82"/>
      <c r="AQ15" s="82"/>
      <c r="AR15" s="82"/>
      <c r="AS15" s="82"/>
      <c r="AT15" s="82"/>
      <c r="AU15" s="82"/>
      <c r="AV15" s="82"/>
      <c r="AW15" s="82"/>
      <c r="AX15" s="82"/>
      <c r="AY15" s="82"/>
      <c r="AZ15" s="82"/>
      <c r="BA15" s="82"/>
      <c r="BB15" s="82"/>
    </row>
    <row r="16" spans="1:54" ht="106.15" customHeight="1">
      <c r="A16" s="82"/>
      <c r="B16" s="109"/>
      <c r="C16" s="110"/>
      <c r="D16" s="109"/>
      <c r="E16" s="110"/>
      <c r="F16" s="109"/>
      <c r="G16" s="109"/>
      <c r="H16" s="109"/>
      <c r="I16" s="109"/>
      <c r="J16" s="109"/>
      <c r="K16" s="109"/>
      <c r="L16" s="109"/>
      <c r="M16" s="109"/>
      <c r="N16" s="109"/>
      <c r="O16" s="109"/>
      <c r="P16" s="109"/>
      <c r="Q16" s="109"/>
      <c r="R16" s="109"/>
      <c r="S16" s="109"/>
      <c r="T16" s="109"/>
      <c r="U16" s="109"/>
      <c r="V16" s="109"/>
      <c r="W16" s="109"/>
      <c r="X16" s="109"/>
      <c r="Y16" s="109"/>
      <c r="Z16" s="109"/>
      <c r="AA16" s="109"/>
      <c r="AB16" s="112"/>
      <c r="AC16" s="109"/>
      <c r="AD16" s="109"/>
      <c r="AE16" s="113"/>
      <c r="AF16" s="113"/>
      <c r="AG16" s="112"/>
      <c r="AH16" s="109"/>
      <c r="AI16" s="109"/>
      <c r="AJ16" s="109"/>
      <c r="AK16" s="109"/>
      <c r="AL16" s="82"/>
      <c r="AM16" s="82"/>
      <c r="AN16" s="82"/>
      <c r="AO16" s="82"/>
      <c r="AP16" s="82"/>
      <c r="AQ16" s="82"/>
      <c r="AR16" s="82"/>
      <c r="AS16" s="82"/>
      <c r="AT16" s="82"/>
      <c r="AU16" s="82"/>
      <c r="AV16" s="82"/>
      <c r="AW16" s="82"/>
      <c r="AX16" s="82"/>
      <c r="AY16" s="82"/>
      <c r="AZ16" s="82"/>
      <c r="BA16" s="82"/>
      <c r="BB16" s="82"/>
    </row>
    <row r="17" spans="1:54" ht="106.15" customHeight="1">
      <c r="A17" s="82"/>
      <c r="B17" s="109"/>
      <c r="C17" s="110"/>
      <c r="D17" s="109"/>
      <c r="E17" s="110"/>
      <c r="F17" s="109"/>
      <c r="G17" s="109"/>
      <c r="H17" s="109"/>
      <c r="I17" s="109"/>
      <c r="J17" s="109"/>
      <c r="K17" s="109"/>
      <c r="L17" s="109"/>
      <c r="M17" s="109"/>
      <c r="N17" s="109"/>
      <c r="O17" s="109"/>
      <c r="P17" s="109"/>
      <c r="Q17" s="109"/>
      <c r="R17" s="109"/>
      <c r="S17" s="109"/>
      <c r="T17" s="109"/>
      <c r="U17" s="109"/>
      <c r="V17" s="109"/>
      <c r="W17" s="109"/>
      <c r="X17" s="109"/>
      <c r="Y17" s="109"/>
      <c r="Z17" s="109"/>
      <c r="AA17" s="109"/>
      <c r="AB17" s="112"/>
      <c r="AC17" s="109"/>
      <c r="AD17" s="109"/>
      <c r="AE17" s="113"/>
      <c r="AF17" s="113"/>
      <c r="AG17" s="112"/>
      <c r="AH17" s="109"/>
      <c r="AI17" s="109"/>
      <c r="AJ17" s="109"/>
      <c r="AK17" s="109"/>
      <c r="AL17" s="82"/>
      <c r="AM17" s="82"/>
      <c r="AN17" s="82"/>
      <c r="AO17" s="82"/>
      <c r="AP17" s="82"/>
      <c r="AQ17" s="82"/>
      <c r="AR17" s="82"/>
      <c r="AS17" s="82"/>
      <c r="AT17" s="82"/>
      <c r="AU17" s="82"/>
      <c r="AV17" s="82"/>
      <c r="AW17" s="82"/>
      <c r="AX17" s="82"/>
      <c r="AY17" s="82"/>
      <c r="AZ17" s="82"/>
      <c r="BA17" s="82"/>
      <c r="BB17" s="82"/>
    </row>
    <row r="18" spans="1:54" ht="106.15" customHeight="1">
      <c r="A18" s="82"/>
      <c r="B18" s="109"/>
      <c r="C18" s="110"/>
      <c r="D18" s="109"/>
      <c r="E18" s="110"/>
      <c r="F18" s="109"/>
      <c r="G18" s="109"/>
      <c r="H18" s="109"/>
      <c r="I18" s="109"/>
      <c r="J18" s="109"/>
      <c r="K18" s="109"/>
      <c r="L18" s="109"/>
      <c r="M18" s="109"/>
      <c r="N18" s="109"/>
      <c r="O18" s="109"/>
      <c r="P18" s="109"/>
      <c r="Q18" s="109"/>
      <c r="R18" s="109"/>
      <c r="S18" s="109"/>
      <c r="T18" s="109"/>
      <c r="U18" s="109"/>
      <c r="V18" s="109"/>
      <c r="W18" s="109"/>
      <c r="X18" s="109"/>
      <c r="Y18" s="109"/>
      <c r="Z18" s="109"/>
      <c r="AA18" s="109"/>
      <c r="AB18" s="112"/>
      <c r="AC18" s="109"/>
      <c r="AD18" s="109"/>
      <c r="AE18" s="113"/>
      <c r="AF18" s="113"/>
      <c r="AG18" s="112"/>
      <c r="AH18" s="109"/>
      <c r="AI18" s="109"/>
      <c r="AJ18" s="109"/>
      <c r="AK18" s="109"/>
      <c r="AL18" s="82"/>
      <c r="AM18" s="82"/>
      <c r="AN18" s="82"/>
      <c r="AO18" s="82"/>
      <c r="AP18" s="82"/>
      <c r="AQ18" s="82"/>
      <c r="AR18" s="82"/>
      <c r="AS18" s="82"/>
      <c r="AT18" s="82"/>
      <c r="AU18" s="82"/>
      <c r="AV18" s="82"/>
      <c r="AW18" s="82"/>
      <c r="AX18" s="82"/>
      <c r="AY18" s="82"/>
      <c r="AZ18" s="82"/>
      <c r="BA18" s="82"/>
      <c r="BB18" s="82"/>
    </row>
    <row r="19" spans="1:54" ht="106.15" customHeight="1">
      <c r="A19" s="82"/>
      <c r="B19" s="109"/>
      <c r="C19" s="110"/>
      <c r="D19" s="109"/>
      <c r="E19" s="110"/>
      <c r="F19" s="109"/>
      <c r="G19" s="109"/>
      <c r="H19" s="109"/>
      <c r="I19" s="109"/>
      <c r="J19" s="109"/>
      <c r="K19" s="109"/>
      <c r="L19" s="109"/>
      <c r="M19" s="109"/>
      <c r="N19" s="109"/>
      <c r="O19" s="109"/>
      <c r="P19" s="109"/>
      <c r="Q19" s="109"/>
      <c r="R19" s="109"/>
      <c r="S19" s="109"/>
      <c r="T19" s="109"/>
      <c r="U19" s="109"/>
      <c r="V19" s="109"/>
      <c r="W19" s="109"/>
      <c r="X19" s="109"/>
      <c r="Y19" s="109"/>
      <c r="Z19" s="109"/>
      <c r="AA19" s="109"/>
      <c r="AB19" s="112"/>
      <c r="AC19" s="109"/>
      <c r="AD19" s="109"/>
      <c r="AE19" s="113"/>
      <c r="AF19" s="113"/>
      <c r="AG19" s="112"/>
      <c r="AH19" s="109"/>
      <c r="AI19" s="109"/>
      <c r="AJ19" s="109"/>
      <c r="AK19" s="109"/>
      <c r="AL19" s="82"/>
      <c r="AM19" s="82"/>
      <c r="AN19" s="82"/>
      <c r="AO19" s="82"/>
      <c r="AP19" s="82"/>
      <c r="AQ19" s="82"/>
      <c r="AR19" s="82"/>
      <c r="AS19" s="82"/>
      <c r="AT19" s="82"/>
      <c r="AU19" s="82"/>
      <c r="AV19" s="82"/>
      <c r="AW19" s="82"/>
      <c r="AX19" s="82"/>
      <c r="AY19" s="82"/>
      <c r="AZ19" s="82"/>
      <c r="BA19" s="82"/>
      <c r="BB19" s="82"/>
    </row>
    <row r="20" spans="1:54" ht="106.15" customHeight="1">
      <c r="A20" s="82"/>
      <c r="B20" s="109"/>
      <c r="C20" s="110"/>
      <c r="D20" s="109"/>
      <c r="E20" s="110"/>
      <c r="F20" s="109"/>
      <c r="G20" s="109"/>
      <c r="H20" s="109"/>
      <c r="I20" s="109"/>
      <c r="J20" s="109"/>
      <c r="K20" s="109"/>
      <c r="L20" s="109"/>
      <c r="M20" s="109"/>
      <c r="N20" s="109"/>
      <c r="O20" s="109"/>
      <c r="P20" s="109"/>
      <c r="Q20" s="109"/>
      <c r="R20" s="109"/>
      <c r="S20" s="109"/>
      <c r="T20" s="109"/>
      <c r="U20" s="109"/>
      <c r="V20" s="109"/>
      <c r="W20" s="109"/>
      <c r="X20" s="109"/>
      <c r="Y20" s="109"/>
      <c r="Z20" s="109"/>
      <c r="AA20" s="109"/>
      <c r="AB20" s="112"/>
      <c r="AC20" s="109"/>
      <c r="AD20" s="109"/>
      <c r="AE20" s="113"/>
      <c r="AF20" s="113"/>
      <c r="AG20" s="112"/>
      <c r="AH20" s="109"/>
      <c r="AI20" s="109"/>
      <c r="AJ20" s="109"/>
      <c r="AK20" s="109"/>
      <c r="AL20" s="82"/>
      <c r="AM20" s="82"/>
      <c r="AN20" s="82"/>
      <c r="AO20" s="82"/>
      <c r="AP20" s="82"/>
      <c r="AQ20" s="82"/>
      <c r="AR20" s="82"/>
      <c r="AS20" s="82"/>
      <c r="AT20" s="82"/>
      <c r="AU20" s="82"/>
      <c r="AV20" s="82"/>
      <c r="AW20" s="82"/>
      <c r="AX20" s="82"/>
      <c r="AY20" s="82"/>
      <c r="AZ20" s="82"/>
      <c r="BA20" s="82"/>
      <c r="BB20" s="82"/>
    </row>
    <row r="21" spans="1:54" ht="106.15" customHeight="1">
      <c r="A21" s="82"/>
      <c r="B21" s="109"/>
      <c r="C21" s="110"/>
      <c r="D21" s="109"/>
      <c r="E21" s="110"/>
      <c r="F21" s="109"/>
      <c r="G21" s="109"/>
      <c r="H21" s="109"/>
      <c r="I21" s="109"/>
      <c r="J21" s="109"/>
      <c r="K21" s="109"/>
      <c r="L21" s="109"/>
      <c r="M21" s="109"/>
      <c r="N21" s="109"/>
      <c r="O21" s="109"/>
      <c r="P21" s="109"/>
      <c r="Q21" s="109"/>
      <c r="R21" s="109"/>
      <c r="S21" s="109"/>
      <c r="T21" s="109"/>
      <c r="U21" s="109"/>
      <c r="V21" s="109"/>
      <c r="W21" s="109"/>
      <c r="X21" s="109"/>
      <c r="Y21" s="109"/>
      <c r="Z21" s="109"/>
      <c r="AA21" s="109"/>
      <c r="AB21" s="112"/>
      <c r="AC21" s="109"/>
      <c r="AD21" s="109"/>
      <c r="AE21" s="113"/>
      <c r="AF21" s="113"/>
      <c r="AG21" s="112"/>
      <c r="AH21" s="109"/>
      <c r="AI21" s="109"/>
      <c r="AJ21" s="109"/>
      <c r="AK21" s="109"/>
      <c r="AL21" s="82"/>
      <c r="AM21" s="82"/>
      <c r="AN21" s="82"/>
      <c r="AO21" s="82"/>
      <c r="AP21" s="82"/>
      <c r="AQ21" s="82"/>
      <c r="AR21" s="82"/>
      <c r="AS21" s="82"/>
      <c r="AT21" s="82"/>
      <c r="AU21" s="82"/>
      <c r="AV21" s="82"/>
      <c r="AW21" s="82"/>
      <c r="AX21" s="82"/>
      <c r="AY21" s="82"/>
      <c r="AZ21" s="82"/>
      <c r="BA21" s="82"/>
      <c r="BB21" s="82"/>
    </row>
    <row r="22" spans="1:54" ht="15.75" customHeight="1">
      <c r="A22" s="82"/>
      <c r="B22" s="109"/>
      <c r="C22" s="110" t="e">
        <f>VLOOKUP($B22,[3]Listas!$A$2:$B$5,2,FALSE)</f>
        <v>#N/A</v>
      </c>
      <c r="D22" s="109"/>
      <c r="E22" s="110" t="e">
        <f>VLOOKUP($D22,[3]Listas!$E$2:$F$11,2,FALSE)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09"/>
      <c r="AI22" s="109"/>
      <c r="AJ22" s="109" t="e">
        <f>VLOOKUP($AI22,[3]Listas!$AB$1:$AC$10,2,FALSE)</f>
        <v>#N/A</v>
      </c>
      <c r="AK22" s="109"/>
      <c r="AL22" s="82"/>
      <c r="AM22" s="82"/>
      <c r="AN22" s="82"/>
      <c r="AO22" s="82"/>
      <c r="AP22" s="82"/>
      <c r="AQ22" s="82"/>
      <c r="AR22" s="82"/>
      <c r="AS22" s="82"/>
      <c r="AT22" s="82"/>
      <c r="AU22" s="82"/>
      <c r="AV22" s="82"/>
      <c r="AW22" s="82"/>
      <c r="AX22" s="82"/>
      <c r="AY22" s="82"/>
      <c r="AZ22" s="82"/>
      <c r="BA22" s="82"/>
      <c r="BB22" s="82"/>
    </row>
    <row r="23" spans="1:54" ht="15.75" customHeight="1">
      <c r="A23" s="82"/>
      <c r="B23" s="109"/>
      <c r="C23" s="110" t="e">
        <f>VLOOKUP($B23,[3]Listas!$A$2:$B$5,2,FALSE)</f>
        <v>#N/A</v>
      </c>
      <c r="D23" s="109"/>
      <c r="E23" s="110" t="e">
        <f>VLOOKUP($D23,[3]Listas!$E$2:$F$11,2,FALSE)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09"/>
      <c r="AC23" s="109"/>
      <c r="AD23" s="109"/>
      <c r="AE23" s="113"/>
      <c r="AF23" s="113"/>
      <c r="AG23" s="112"/>
      <c r="AH23" s="118"/>
      <c r="AI23" s="109"/>
      <c r="AJ23" s="109" t="e">
        <f>VLOOKUP($AI23,[3]Listas!$AB$1:$AC$10,2,FALSE)</f>
        <v>#N/A</v>
      </c>
      <c r="AK23" s="109"/>
      <c r="AL23" s="82"/>
      <c r="AM23" s="82"/>
      <c r="AN23" s="82"/>
      <c r="AO23" s="82"/>
      <c r="AP23" s="82"/>
      <c r="AQ23" s="82"/>
      <c r="AR23" s="82"/>
      <c r="AS23" s="82"/>
      <c r="AT23" s="82"/>
      <c r="AU23" s="82"/>
      <c r="AV23" s="82"/>
      <c r="AW23" s="82"/>
      <c r="AX23" s="82"/>
      <c r="AY23" s="82"/>
      <c r="AZ23" s="82"/>
      <c r="BA23" s="82"/>
      <c r="BB23" s="82"/>
    </row>
    <row r="24" spans="1:54" ht="15.75" customHeight="1">
      <c r="A24" s="82"/>
      <c r="B24" s="109"/>
      <c r="C24" s="110" t="e">
        <f>VLOOKUP($B24,[3]Listas!$A$2:$B$5,2,FALSE)</f>
        <v>#N/A</v>
      </c>
      <c r="D24" s="109"/>
      <c r="E24" s="110" t="e">
        <f>VLOOKUP($D24,[3]Listas!$E$2:$F$11,2,FALSE)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2"/>
      <c r="AI24" s="109"/>
      <c r="AJ24" s="109" t="e">
        <f>VLOOKUP($AI24,[3]Listas!$AB$1:$AC$10,2,FALSE)</f>
        <v>#N/A</v>
      </c>
      <c r="AK24" s="109"/>
      <c r="AL24" s="82"/>
      <c r="AM24" s="82"/>
      <c r="AN24" s="82"/>
      <c r="AO24" s="82"/>
      <c r="AP24" s="82"/>
      <c r="AQ24" s="82"/>
      <c r="AR24" s="82"/>
      <c r="AS24" s="82"/>
      <c r="AT24" s="82"/>
      <c r="AU24" s="82"/>
      <c r="AV24" s="82"/>
      <c r="AW24" s="82"/>
      <c r="AX24" s="82"/>
      <c r="AY24" s="82"/>
      <c r="AZ24" s="82"/>
      <c r="BA24" s="82"/>
      <c r="BB24" s="82"/>
    </row>
    <row r="25" spans="1:54" ht="15.75" customHeight="1">
      <c r="A25" s="82"/>
      <c r="B25" s="109"/>
      <c r="C25" s="110" t="e">
        <f>VLOOKUP($B25,[3]Listas!$A$2:$B$5,2,FALSE)</f>
        <v>#N/A</v>
      </c>
      <c r="D25" s="109"/>
      <c r="E25" s="110" t="e">
        <f>VLOOKUP($D25,[3]Listas!$E$2:$F$11,2,FALSE)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VLOOKUP($AI25,[3]Listas!$AB$1:$AC$10,2,FALSE)</f>
        <v>#N/A</v>
      </c>
      <c r="AK25" s="109"/>
      <c r="AL25" s="82"/>
      <c r="AM25" s="82"/>
      <c r="AN25" s="82"/>
      <c r="AO25" s="82"/>
      <c r="AP25" s="82"/>
      <c r="AQ25" s="82"/>
      <c r="AR25" s="82"/>
      <c r="AS25" s="82"/>
      <c r="AT25" s="82"/>
      <c r="AU25" s="82"/>
      <c r="AV25" s="82"/>
      <c r="AW25" s="82"/>
      <c r="AX25" s="82"/>
      <c r="AY25" s="82"/>
      <c r="AZ25" s="82"/>
      <c r="BA25" s="82"/>
      <c r="BB25" s="82"/>
    </row>
    <row r="26" spans="1:54" ht="15.75" customHeight="1">
      <c r="A26" s="82"/>
      <c r="B26" s="109"/>
      <c r="C26" s="110" t="e">
        <f>VLOOKUP($B26,[3]Listas!$A$2:$B$5,2,FALSE)</f>
        <v>#N/A</v>
      </c>
      <c r="D26" s="109"/>
      <c r="E26" s="110" t="e">
        <f>VLOOKUP($D26,[3]Listas!$E$2:$F$11,2,FALSE)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VLOOKUP($AI26,[3]Listas!$AB$1:$AC$10,2,FALSE)</f>
        <v>#N/A</v>
      </c>
      <c r="AK26" s="109"/>
      <c r="AL26" s="82"/>
      <c r="AM26" s="82"/>
      <c r="AN26" s="82"/>
      <c r="AO26" s="82"/>
      <c r="AP26" s="82"/>
      <c r="AQ26" s="82"/>
      <c r="AR26" s="82"/>
      <c r="AS26" s="82"/>
      <c r="AT26" s="82"/>
      <c r="AU26" s="82"/>
      <c r="AV26" s="82"/>
      <c r="AW26" s="82"/>
      <c r="AX26" s="82"/>
      <c r="AY26" s="82"/>
      <c r="AZ26" s="82"/>
      <c r="BA26" s="82"/>
      <c r="BB26" s="82"/>
    </row>
    <row r="27" spans="1:54" ht="15.75" customHeight="1">
      <c r="A27" s="82"/>
      <c r="B27" s="109"/>
      <c r="C27" s="110" t="e">
        <f>VLOOKUP($B27,[3]Listas!$A$2:$B$5,2,FALSE)</f>
        <v>#N/A</v>
      </c>
      <c r="D27" s="109"/>
      <c r="E27" s="110" t="e">
        <f>VLOOKUP($D27,[3]Listas!$E$2:$F$11,2,FALSE)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9"/>
      <c r="AF27" s="119"/>
      <c r="AG27" s="112"/>
      <c r="AH27" s="109"/>
      <c r="AI27" s="109"/>
      <c r="AJ27" s="109" t="e">
        <f>VLOOKUP($AI27,[3]Listas!$AB$1:$AC$10,2,FALSE)</f>
        <v>#N/A</v>
      </c>
      <c r="AK27" s="109"/>
      <c r="AL27" s="82"/>
      <c r="AM27" s="82"/>
      <c r="AN27" s="82"/>
      <c r="AO27" s="82"/>
      <c r="AP27" s="82"/>
      <c r="AQ27" s="82"/>
      <c r="AR27" s="82"/>
      <c r="AS27" s="82"/>
      <c r="AT27" s="82"/>
      <c r="AU27" s="82"/>
      <c r="AV27" s="82"/>
      <c r="AW27" s="82"/>
      <c r="AX27" s="82"/>
      <c r="AY27" s="82"/>
      <c r="AZ27" s="82"/>
      <c r="BA27" s="82"/>
      <c r="BB27" s="82"/>
    </row>
    <row r="28" spans="1:54" ht="15.75" customHeight="1">
      <c r="A28" s="82"/>
      <c r="B28" s="109"/>
      <c r="C28" s="110" t="e">
        <f>VLOOKUP($B28,[3]Listas!$A$2:$B$5,2,FALSE)</f>
        <v>#N/A</v>
      </c>
      <c r="D28" s="109"/>
      <c r="E28" s="110" t="e">
        <f>VLOOKUP($D28,[3]Listas!$E$2:$F$11,2,FALSE)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09"/>
      <c r="AI28" s="109"/>
      <c r="AJ28" s="109" t="e">
        <f>VLOOKUP($AI28,[3]Listas!$AB$1:$AC$10,2,FALSE)</f>
        <v>#N/A</v>
      </c>
      <c r="AK28" s="109"/>
      <c r="AL28" s="82"/>
      <c r="AM28" s="82"/>
      <c r="AN28" s="82"/>
      <c r="AO28" s="82"/>
      <c r="AP28" s="82"/>
      <c r="AQ28" s="82"/>
      <c r="AR28" s="82"/>
      <c r="AS28" s="82"/>
      <c r="AT28" s="82"/>
      <c r="AU28" s="82"/>
      <c r="AV28" s="82"/>
      <c r="AW28" s="82"/>
      <c r="AX28" s="82"/>
      <c r="AY28" s="82"/>
      <c r="AZ28" s="82"/>
      <c r="BA28" s="82"/>
      <c r="BB28" s="82"/>
    </row>
    <row r="29" spans="1:54" ht="15.75" customHeight="1">
      <c r="A29" s="82"/>
      <c r="B29" s="109"/>
      <c r="C29" s="110" t="e">
        <f>VLOOKUP($B29,[3]Listas!$A$2:$B$5,2,FALSE)</f>
        <v>#N/A</v>
      </c>
      <c r="D29" s="109"/>
      <c r="E29" s="110" t="e">
        <f>VLOOKUP($D29,[3]Listas!$E$2:$F$11,2,FALSE)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09"/>
      <c r="AI29" s="109"/>
      <c r="AJ29" s="109" t="e">
        <f>VLOOKUP($AI29,[3]Listas!$AB$1:$AC$10,2,FALSE)</f>
        <v>#N/A</v>
      </c>
      <c r="AK29" s="109"/>
      <c r="AL29" s="82"/>
      <c r="AM29" s="82"/>
      <c r="AN29" s="82"/>
      <c r="AO29" s="82"/>
      <c r="AP29" s="82"/>
      <c r="AQ29" s="82"/>
      <c r="AR29" s="82"/>
      <c r="AS29" s="82"/>
      <c r="AT29" s="82"/>
      <c r="AU29" s="82"/>
      <c r="AV29" s="82"/>
      <c r="AW29" s="82"/>
      <c r="AX29" s="82"/>
      <c r="AY29" s="82"/>
      <c r="AZ29" s="82"/>
      <c r="BA29" s="82"/>
      <c r="BB29" s="82"/>
    </row>
    <row r="30" spans="1:54" ht="15.75" customHeight="1">
      <c r="A30" s="82"/>
      <c r="B30" s="109"/>
      <c r="C30" s="110" t="e">
        <f>VLOOKUP($B30,[3]Listas!$A$2:$B$5,2,FALSE)</f>
        <v>#N/A</v>
      </c>
      <c r="D30" s="109"/>
      <c r="E30" s="110" t="e">
        <f>VLOOKUP($D30,[3]Listas!$E$2:$F$11,2,FALSE)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09"/>
      <c r="AI30" s="109"/>
      <c r="AJ30" s="109" t="e">
        <f>VLOOKUP($AI30,[3]Listas!$AB$1:$AC$10,2,FALSE)</f>
        <v>#N/A</v>
      </c>
      <c r="AK30" s="109"/>
      <c r="AL30" s="82"/>
      <c r="AM30" s="82"/>
      <c r="AN30" s="82"/>
      <c r="AO30" s="82"/>
      <c r="AP30" s="82"/>
      <c r="AQ30" s="82"/>
      <c r="AR30" s="82"/>
      <c r="AS30" s="82"/>
      <c r="AT30" s="82"/>
      <c r="AU30" s="82"/>
      <c r="AV30" s="82"/>
      <c r="AW30" s="82"/>
      <c r="AX30" s="82"/>
      <c r="AY30" s="82"/>
      <c r="AZ30" s="82"/>
      <c r="BA30" s="82"/>
      <c r="BB30" s="82"/>
    </row>
    <row r="31" spans="1:54" ht="15.75" customHeight="1">
      <c r="A31" s="82"/>
      <c r="B31" s="109"/>
      <c r="C31" s="110" t="e">
        <f>VLOOKUP($B31,[3]Listas!$A$2:$B$5,2,FALSE)</f>
        <v>#N/A</v>
      </c>
      <c r="D31" s="109"/>
      <c r="E31" s="110" t="e">
        <f>VLOOKUP($D31,[3]Listas!$E$2:$F$11,2,FALSE)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09"/>
      <c r="AI31" s="109"/>
      <c r="AJ31" s="109" t="e">
        <f>VLOOKUP($AI31,[3]Listas!$AB$1:$AC$10,2,FALSE)</f>
        <v>#N/A</v>
      </c>
      <c r="AK31" s="109"/>
      <c r="AL31" s="82"/>
      <c r="AM31" s="82"/>
      <c r="AN31" s="82"/>
      <c r="AO31" s="82"/>
      <c r="AP31" s="82"/>
      <c r="AQ31" s="82"/>
      <c r="AR31" s="82"/>
      <c r="AS31" s="82"/>
      <c r="AT31" s="82"/>
      <c r="AU31" s="82"/>
      <c r="AV31" s="82"/>
      <c r="AW31" s="82"/>
      <c r="AX31" s="82"/>
      <c r="AY31" s="82"/>
      <c r="AZ31" s="82"/>
      <c r="BA31" s="82"/>
      <c r="BB31" s="82"/>
    </row>
    <row r="32" spans="1:54" ht="15.75" customHeight="1">
      <c r="A32" s="82"/>
      <c r="B32" s="109"/>
      <c r="C32" s="110" t="e">
        <f>VLOOKUP($B32,[3]Listas!$A$2:$B$5,2,FALSE)</f>
        <v>#N/A</v>
      </c>
      <c r="D32" s="109"/>
      <c r="E32" s="110" t="e">
        <f>VLOOKUP($D32,[3]Listas!$E$2:$F$11,2,FALSE)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09"/>
      <c r="AI32" s="109"/>
      <c r="AJ32" s="109" t="e">
        <f>VLOOKUP($AI32,[3]Listas!$AB$1:$AC$10,2,FALSE)</f>
        <v>#N/A</v>
      </c>
      <c r="AK32" s="109"/>
      <c r="AL32" s="82"/>
      <c r="AM32" s="82"/>
      <c r="AN32" s="82"/>
      <c r="AO32" s="82"/>
      <c r="AP32" s="82"/>
      <c r="AQ32" s="82"/>
      <c r="AR32" s="82"/>
      <c r="AS32" s="82"/>
      <c r="AT32" s="82"/>
      <c r="AU32" s="82"/>
      <c r="AV32" s="82"/>
      <c r="AW32" s="82"/>
      <c r="AX32" s="82"/>
      <c r="AY32" s="82"/>
      <c r="AZ32" s="82"/>
      <c r="BA32" s="82"/>
      <c r="BB32" s="82"/>
    </row>
    <row r="33" spans="1:54" ht="15.75" customHeight="1">
      <c r="A33" s="82"/>
      <c r="B33" s="109"/>
      <c r="C33" s="110" t="e">
        <f>VLOOKUP($B33,[3]Listas!$A$2:$B$5,2,FALSE)</f>
        <v>#N/A</v>
      </c>
      <c r="D33" s="109"/>
      <c r="E33" s="110" t="e">
        <f>VLOOKUP($D33,[3]Listas!$E$2:$F$11,2,FALSE)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09"/>
      <c r="AI33" s="109"/>
      <c r="AJ33" s="109" t="e">
        <f>VLOOKUP($AI33,[3]Listas!$AB$1:$AC$10,2,FALSE)</f>
        <v>#N/A</v>
      </c>
      <c r="AK33" s="109"/>
      <c r="AL33" s="82"/>
      <c r="AM33" s="82"/>
      <c r="AN33" s="82"/>
      <c r="AO33" s="82"/>
      <c r="AP33" s="82"/>
      <c r="AQ33" s="82"/>
      <c r="AR33" s="82"/>
      <c r="AS33" s="82"/>
      <c r="AT33" s="82"/>
      <c r="AU33" s="82"/>
      <c r="AV33" s="82"/>
      <c r="AW33" s="82"/>
      <c r="AX33" s="82"/>
      <c r="AY33" s="82"/>
      <c r="AZ33" s="82"/>
      <c r="BA33" s="82"/>
      <c r="BB33" s="82"/>
    </row>
    <row r="34" spans="1:54" ht="15.75" customHeight="1">
      <c r="A34" s="82"/>
      <c r="B34" s="109"/>
      <c r="C34" s="110" t="e">
        <f>VLOOKUP($B34,[3]Listas!$A$2:$B$5,2,FALSE)</f>
        <v>#N/A</v>
      </c>
      <c r="D34" s="109"/>
      <c r="E34" s="110" t="e">
        <f>VLOOKUP($D34,[3]Listas!$E$2:$F$11,2,FALSE)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09"/>
      <c r="AI34" s="109"/>
      <c r="AJ34" s="109" t="e">
        <f>VLOOKUP($AI34,[3]Listas!$AB$1:$AC$10,2,FALSE)</f>
        <v>#N/A</v>
      </c>
      <c r="AK34" s="109"/>
      <c r="AL34" s="82"/>
      <c r="AM34" s="82"/>
      <c r="AN34" s="82"/>
      <c r="AO34" s="82"/>
      <c r="AP34" s="82"/>
      <c r="AQ34" s="82"/>
      <c r="AR34" s="82"/>
      <c r="AS34" s="82"/>
      <c r="AT34" s="82"/>
      <c r="AU34" s="82"/>
      <c r="AV34" s="82"/>
      <c r="AW34" s="82"/>
      <c r="AX34" s="82"/>
      <c r="AY34" s="82"/>
      <c r="AZ34" s="82"/>
      <c r="BA34" s="82"/>
      <c r="BB34" s="82"/>
    </row>
    <row r="35" spans="1:54" ht="15.75" customHeight="1">
      <c r="A35" s="82"/>
      <c r="B35" s="109"/>
      <c r="C35" s="110" t="e">
        <f>VLOOKUP($B35,[3]Listas!$A$2:$B$5,2,FALSE)</f>
        <v>#N/A</v>
      </c>
      <c r="D35" s="109"/>
      <c r="E35" s="110" t="e">
        <f>VLOOKUP($D35,[3]Listas!$E$2:$F$11,2,FALSE)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09"/>
      <c r="AI35" s="109"/>
      <c r="AJ35" s="109" t="e">
        <f>VLOOKUP($AI35,[3]Listas!$AB$1:$AC$10,2,FALSE)</f>
        <v>#N/A</v>
      </c>
      <c r="AK35" s="109"/>
      <c r="AL35" s="82"/>
      <c r="AM35" s="82"/>
      <c r="AN35" s="82"/>
      <c r="AO35" s="82"/>
      <c r="AP35" s="82"/>
      <c r="AQ35" s="82"/>
      <c r="AR35" s="82"/>
      <c r="AS35" s="82"/>
      <c r="AT35" s="82"/>
      <c r="AU35" s="82"/>
      <c r="AV35" s="82"/>
      <c r="AW35" s="82"/>
      <c r="AX35" s="82"/>
      <c r="AY35" s="82"/>
      <c r="AZ35" s="82"/>
      <c r="BA35" s="82"/>
      <c r="BB35" s="82"/>
    </row>
    <row r="36" spans="1:54" ht="15.75" customHeight="1">
      <c r="A36" s="82"/>
      <c r="B36" s="109" t="s">
        <v>201</v>
      </c>
      <c r="C36" s="110" t="str">
        <f>VLOOKUP($B36,[3]Listas!$A$2:$B$5,2,FALSE)</f>
        <v>PerDos</v>
      </c>
      <c r="D36" s="109" t="s">
        <v>390</v>
      </c>
      <c r="E36" s="110" t="str">
        <f>VLOOKUP($D36,[3]Listas!$E$2:$F$11,2,FALSE)</f>
        <v>ObjCuatro</v>
      </c>
      <c r="F36" s="109" t="s">
        <v>689</v>
      </c>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09"/>
      <c r="AI36" s="109"/>
      <c r="AJ36" s="109" t="e">
        <f>VLOOKUP($AI36,[3]Listas!$AB$1:$AC$10,2,FALSE)</f>
        <v>#N/A</v>
      </c>
      <c r="AK36" s="109"/>
      <c r="AL36" s="82"/>
      <c r="AM36" s="82"/>
      <c r="AN36" s="82"/>
      <c r="AO36" s="82"/>
      <c r="AP36" s="82"/>
      <c r="AQ36" s="82"/>
      <c r="AR36" s="82"/>
      <c r="AS36" s="82"/>
      <c r="AT36" s="82"/>
      <c r="AU36" s="82"/>
      <c r="AV36" s="82"/>
      <c r="AW36" s="82"/>
      <c r="AX36" s="82"/>
      <c r="AY36" s="82"/>
      <c r="AZ36" s="82"/>
      <c r="BA36" s="82"/>
      <c r="BB36" s="82"/>
    </row>
    <row r="37" spans="1:54" ht="15.75" customHeight="1">
      <c r="A37" s="82"/>
      <c r="B37" s="109"/>
      <c r="C37" s="110" t="e">
        <f>VLOOKUP($B37,[3]Listas!$A$2:$B$5,2,FALSE)</f>
        <v>#N/A</v>
      </c>
      <c r="D37" s="109"/>
      <c r="E37" s="110" t="e">
        <f>VLOOKUP($D37,[3]Listas!$E$2:$F$11,2,FALSE)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09"/>
      <c r="AI37" s="109"/>
      <c r="AJ37" s="109" t="e">
        <f>VLOOKUP($AI37,[3]Listas!$AB$1:$AC$10,2,FALSE)</f>
        <v>#N/A</v>
      </c>
      <c r="AK37" s="109"/>
      <c r="AL37" s="82"/>
      <c r="AM37" s="82"/>
      <c r="AN37" s="82"/>
      <c r="AO37" s="82"/>
      <c r="AP37" s="82"/>
      <c r="AQ37" s="82"/>
      <c r="AR37" s="82"/>
      <c r="AS37" s="82"/>
      <c r="AT37" s="82"/>
      <c r="AU37" s="82"/>
      <c r="AV37" s="82"/>
      <c r="AW37" s="82"/>
      <c r="AX37" s="82"/>
      <c r="AY37" s="82"/>
      <c r="AZ37" s="82"/>
      <c r="BA37" s="82"/>
      <c r="BB37" s="82"/>
    </row>
    <row r="38" spans="1:54" ht="15.75" customHeight="1">
      <c r="A38" s="82"/>
      <c r="B38" s="109"/>
      <c r="C38" s="110" t="e">
        <f>VLOOKUP($B38,[3]Listas!$A$2:$B$5,2,FALSE)</f>
        <v>#N/A</v>
      </c>
      <c r="D38" s="109"/>
      <c r="E38" s="110" t="e">
        <f>VLOOKUP($D38,[3]Listas!$E$2:$F$11,2,FALSE)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09"/>
      <c r="AI38" s="109"/>
      <c r="AJ38" s="109" t="e">
        <f>VLOOKUP($AI38,[3]Listas!$AB$1:$AC$10,2,FALSE)</f>
        <v>#N/A</v>
      </c>
      <c r="AK38" s="109"/>
      <c r="AL38" s="82"/>
      <c r="AM38" s="82"/>
      <c r="AN38" s="82"/>
      <c r="AO38" s="82"/>
      <c r="AP38" s="82"/>
      <c r="AQ38" s="82"/>
      <c r="AR38" s="82"/>
      <c r="AS38" s="82"/>
      <c r="AT38" s="82"/>
      <c r="AU38" s="82"/>
      <c r="AV38" s="82"/>
      <c r="AW38" s="82"/>
      <c r="AX38" s="82"/>
      <c r="AY38" s="82"/>
      <c r="AZ38" s="82"/>
      <c r="BA38" s="82"/>
      <c r="BB38" s="82"/>
    </row>
    <row r="39" spans="1:54" ht="15.75" customHeight="1">
      <c r="A39" s="82"/>
      <c r="B39" s="109"/>
      <c r="C39" s="110" t="e">
        <f>VLOOKUP($B39,[3]Listas!$A$2:$B$5,2,FALSE)</f>
        <v>#N/A</v>
      </c>
      <c r="D39" s="109"/>
      <c r="E39" s="110" t="e">
        <f>VLOOKUP($D39,[3]Listas!$E$2:$F$11,2,FALSE)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09"/>
      <c r="AI39" s="109"/>
      <c r="AJ39" s="109" t="e">
        <f>VLOOKUP($AI39,[3]Listas!$AB$1:$AC$10,2,FALSE)</f>
        <v>#N/A</v>
      </c>
      <c r="AK39" s="109"/>
      <c r="AL39" s="82"/>
      <c r="AM39" s="82"/>
      <c r="AN39" s="82"/>
      <c r="AO39" s="82"/>
      <c r="AP39" s="82"/>
      <c r="AQ39" s="82"/>
      <c r="AR39" s="82"/>
      <c r="AS39" s="82"/>
      <c r="AT39" s="82"/>
      <c r="AU39" s="82"/>
      <c r="AV39" s="82"/>
      <c r="AW39" s="82"/>
      <c r="AX39" s="82"/>
      <c r="AY39" s="82"/>
      <c r="AZ39" s="82"/>
      <c r="BA39" s="82"/>
      <c r="BB39" s="82"/>
    </row>
    <row r="40" spans="1:54" ht="15.75" customHeight="1">
      <c r="A40" s="82"/>
      <c r="B40" s="109"/>
      <c r="C40" s="110" t="e">
        <f>VLOOKUP($B40,[3]Listas!$A$2:$B$5,2,FALSE)</f>
        <v>#N/A</v>
      </c>
      <c r="D40" s="109"/>
      <c r="E40" s="110" t="e">
        <f>VLOOKUP($D40,[3]Listas!$E$2:$F$11,2,FALSE)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09"/>
      <c r="AI40" s="109"/>
      <c r="AJ40" s="109" t="e">
        <f>VLOOKUP($AI40,[3]Listas!$AB$1:$AC$10,2,FALSE)</f>
        <v>#N/A</v>
      </c>
      <c r="AK40" s="109"/>
      <c r="AL40" s="82"/>
      <c r="AM40" s="82"/>
      <c r="AN40" s="82"/>
      <c r="AO40" s="82"/>
      <c r="AP40" s="82"/>
      <c r="AQ40" s="82"/>
      <c r="AR40" s="82"/>
      <c r="AS40" s="82"/>
      <c r="AT40" s="82"/>
      <c r="AU40" s="82"/>
      <c r="AV40" s="82"/>
      <c r="AW40" s="82"/>
      <c r="AX40" s="82"/>
      <c r="AY40" s="82"/>
      <c r="AZ40" s="82"/>
      <c r="BA40" s="82"/>
      <c r="BB40" s="82"/>
    </row>
    <row r="41" spans="1:54" ht="15.75" customHeight="1">
      <c r="A41" s="82"/>
      <c r="B41" s="109"/>
      <c r="C41" s="110" t="e">
        <f>VLOOKUP($B41,[3]Listas!$A$2:$B$5,2,FALSE)</f>
        <v>#N/A</v>
      </c>
      <c r="D41" s="109"/>
      <c r="E41" s="110" t="e">
        <f>VLOOKUP($D41,[3]Listas!$E$2:$F$11,2,FALSE)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09"/>
      <c r="AI41" s="109"/>
      <c r="AJ41" s="109" t="e">
        <f>VLOOKUP($AI41,[3]Listas!$AB$1:$AC$10,2,FALSE)</f>
        <v>#N/A</v>
      </c>
      <c r="AK41" s="109"/>
      <c r="AL41" s="82"/>
      <c r="AM41" s="82"/>
      <c r="AN41" s="82"/>
      <c r="AO41" s="82"/>
      <c r="AP41" s="82"/>
      <c r="AQ41" s="82"/>
      <c r="AR41" s="82"/>
      <c r="AS41" s="82"/>
      <c r="AT41" s="82"/>
      <c r="AU41" s="82"/>
      <c r="AV41" s="82"/>
      <c r="AW41" s="82"/>
      <c r="AX41" s="82"/>
      <c r="AY41" s="82"/>
      <c r="AZ41" s="82"/>
      <c r="BA41" s="82"/>
      <c r="BB41" s="82"/>
    </row>
    <row r="42" spans="1:54" ht="15.75" customHeight="1">
      <c r="A42" s="82"/>
      <c r="B42" s="109"/>
      <c r="C42" s="110" t="e">
        <f>VLOOKUP($B42,[3]Listas!$A$2:$B$5,2,FALSE)</f>
        <v>#N/A</v>
      </c>
      <c r="D42" s="109"/>
      <c r="E42" s="110" t="e">
        <f>VLOOKUP($D42,[3]Listas!$E$2:$F$11,2,FALSE)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09"/>
      <c r="AI42" s="109"/>
      <c r="AJ42" s="109" t="e">
        <f>VLOOKUP($AI42,[3]Listas!$AB$1:$AC$10,2,FALSE)</f>
        <v>#N/A</v>
      </c>
      <c r="AK42" s="109"/>
      <c r="AL42" s="82"/>
      <c r="AM42" s="82"/>
      <c r="AN42" s="82"/>
      <c r="AO42" s="82"/>
      <c r="AP42" s="82"/>
      <c r="AQ42" s="82"/>
      <c r="AR42" s="82"/>
      <c r="AS42" s="82"/>
      <c r="AT42" s="82"/>
      <c r="AU42" s="82"/>
      <c r="AV42" s="82"/>
      <c r="AW42" s="82"/>
      <c r="AX42" s="82"/>
      <c r="AY42" s="82"/>
      <c r="AZ42" s="82"/>
      <c r="BA42" s="82"/>
      <c r="BB42" s="82"/>
    </row>
    <row r="43" spans="1:54" ht="15.75" customHeight="1">
      <c r="A43" s="82"/>
      <c r="B43" s="109"/>
      <c r="C43" s="110" t="e">
        <f>VLOOKUP($B43,[3]Listas!$A$2:$B$5,2,FALSE)</f>
        <v>#N/A</v>
      </c>
      <c r="D43" s="109"/>
      <c r="E43" s="110" t="e">
        <f>VLOOKUP($D43,[3]Listas!$E$2:$F$11,2,FALSE)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09"/>
      <c r="AI43" s="109"/>
      <c r="AJ43" s="109" t="e">
        <f>VLOOKUP($AI43,[3]Listas!$AB$1:$AC$10,2,FALSE)</f>
        <v>#N/A</v>
      </c>
      <c r="AK43" s="109"/>
      <c r="AL43" s="82"/>
      <c r="AM43" s="82"/>
      <c r="AN43" s="82"/>
      <c r="AO43" s="82"/>
      <c r="AP43" s="82"/>
      <c r="AQ43" s="82"/>
      <c r="AR43" s="82"/>
      <c r="AS43" s="82"/>
      <c r="AT43" s="82"/>
      <c r="AU43" s="82"/>
      <c r="AV43" s="82"/>
      <c r="AW43" s="82"/>
      <c r="AX43" s="82"/>
      <c r="AY43" s="82"/>
      <c r="AZ43" s="82"/>
      <c r="BA43" s="82"/>
      <c r="BB43" s="82"/>
    </row>
    <row r="44" spans="1:54" ht="15.75" customHeight="1">
      <c r="A44" s="82"/>
      <c r="B44" s="109"/>
      <c r="C44" s="110" t="e">
        <f>VLOOKUP($B44,[3]Listas!$A$2:$B$5,2,FALSE)</f>
        <v>#N/A</v>
      </c>
      <c r="D44" s="109"/>
      <c r="E44" s="110" t="e">
        <f>VLOOKUP($D44,[3]Listas!$E$2:$F$11,2,FALSE)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09"/>
      <c r="AI44" s="109"/>
      <c r="AJ44" s="109" t="e">
        <f>VLOOKUP($AI44,[3]Listas!$AB$1:$AC$10,2,FALSE)</f>
        <v>#N/A</v>
      </c>
      <c r="AK44" s="109"/>
      <c r="AL44" s="82"/>
      <c r="AM44" s="82"/>
      <c r="AN44" s="82"/>
      <c r="AO44" s="82"/>
      <c r="AP44" s="82"/>
      <c r="AQ44" s="82"/>
      <c r="AR44" s="82"/>
      <c r="AS44" s="82"/>
      <c r="AT44" s="82"/>
      <c r="AU44" s="82"/>
      <c r="AV44" s="82"/>
      <c r="AW44" s="82"/>
      <c r="AX44" s="82"/>
      <c r="AY44" s="82"/>
      <c r="AZ44" s="82"/>
      <c r="BA44" s="82"/>
      <c r="BB44" s="82"/>
    </row>
    <row r="45" spans="1:54" ht="15.75" customHeight="1">
      <c r="A45" s="82"/>
      <c r="B45" s="109"/>
      <c r="C45" s="110" t="e">
        <f>VLOOKUP($B45,[3]Listas!$A$2:$B$5,2,FALSE)</f>
        <v>#N/A</v>
      </c>
      <c r="D45" s="109"/>
      <c r="E45" s="110" t="e">
        <f>VLOOKUP($D45,[3]Listas!$E$2:$F$11,2,FALSE)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09"/>
      <c r="AI45" s="109"/>
      <c r="AJ45" s="109" t="e">
        <f>VLOOKUP($AI45,[3]Listas!$AB$1:$AC$10,2,FALSE)</f>
        <v>#N/A</v>
      </c>
      <c r="AK45" s="109"/>
      <c r="AL45" s="82"/>
      <c r="AM45" s="82"/>
      <c r="AN45" s="82"/>
      <c r="AO45" s="82"/>
      <c r="AP45" s="82"/>
      <c r="AQ45" s="82"/>
      <c r="AR45" s="82"/>
      <c r="AS45" s="82"/>
      <c r="AT45" s="82"/>
      <c r="AU45" s="82"/>
      <c r="AV45" s="82"/>
      <c r="AW45" s="82"/>
      <c r="AX45" s="82"/>
      <c r="AY45" s="82"/>
      <c r="AZ45" s="82"/>
      <c r="BA45" s="82"/>
      <c r="BB45" s="82"/>
    </row>
    <row r="46" spans="1:54" ht="15.75" customHeight="1">
      <c r="A46" s="82"/>
      <c r="B46" s="109"/>
      <c r="C46" s="110" t="e">
        <f>VLOOKUP($B46,[3]Listas!$A$2:$B$5,2,FALSE)</f>
        <v>#N/A</v>
      </c>
      <c r="D46" s="109"/>
      <c r="E46" s="110" t="e">
        <f>VLOOKUP($D46,[3]Listas!$E$2:$F$11,2,FALSE)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09"/>
      <c r="AI46" s="109"/>
      <c r="AJ46" s="109" t="e">
        <f>VLOOKUP($AI46,[3]Listas!$AB$1:$AC$10,2,FALSE)</f>
        <v>#N/A</v>
      </c>
      <c r="AK46" s="109"/>
      <c r="AL46" s="82"/>
      <c r="AM46" s="82"/>
      <c r="AN46" s="82"/>
      <c r="AO46" s="82"/>
      <c r="AP46" s="82"/>
      <c r="AQ46" s="82"/>
      <c r="AR46" s="82"/>
      <c r="AS46" s="82"/>
      <c r="AT46" s="82"/>
      <c r="AU46" s="82"/>
      <c r="AV46" s="82"/>
      <c r="AW46" s="82"/>
      <c r="AX46" s="82"/>
      <c r="AY46" s="82"/>
      <c r="AZ46" s="82"/>
      <c r="BA46" s="82"/>
      <c r="BB46" s="82"/>
    </row>
    <row r="47" spans="1:54" ht="15.75" customHeight="1">
      <c r="A47" s="82"/>
      <c r="B47" s="109"/>
      <c r="C47" s="110" t="e">
        <f>VLOOKUP($B47,[3]Listas!$A$2:$B$5,2,FALSE)</f>
        <v>#N/A</v>
      </c>
      <c r="D47" s="109"/>
      <c r="E47" s="110" t="e">
        <f>VLOOKUP($D47,[3]Listas!$E$2:$F$11,2,FALSE)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09"/>
      <c r="AI47" s="109"/>
      <c r="AJ47" s="109" t="e">
        <f>VLOOKUP($AI47,[3]Listas!$AB$1:$AC$10,2,FALSE)</f>
        <v>#N/A</v>
      </c>
      <c r="AK47" s="109"/>
      <c r="AL47" s="82"/>
      <c r="AM47" s="82"/>
      <c r="AN47" s="82"/>
      <c r="AO47" s="82"/>
      <c r="AP47" s="82"/>
      <c r="AQ47" s="82"/>
      <c r="AR47" s="82"/>
      <c r="AS47" s="82"/>
      <c r="AT47" s="82"/>
      <c r="AU47" s="82"/>
      <c r="AV47" s="82"/>
      <c r="AW47" s="82"/>
      <c r="AX47" s="82"/>
      <c r="AY47" s="82"/>
      <c r="AZ47" s="82"/>
      <c r="BA47" s="82"/>
      <c r="BB47" s="82"/>
    </row>
    <row r="48" spans="1:54" ht="15.75" customHeight="1">
      <c r="A48" s="82"/>
      <c r="B48" s="109"/>
      <c r="C48" s="110" t="e">
        <f>VLOOKUP($B48,[3]Listas!$A$2:$B$5,2,FALSE)</f>
        <v>#N/A</v>
      </c>
      <c r="D48" s="109"/>
      <c r="E48" s="110" t="e">
        <f>VLOOKUP($D48,[3]Listas!$E$2:$F$11,2,FALSE)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09"/>
      <c r="AI48" s="109"/>
      <c r="AJ48" s="109" t="e">
        <f>VLOOKUP($AI48,[3]Listas!$AB$1:$AC$10,2,FALSE)</f>
        <v>#N/A</v>
      </c>
      <c r="AK48" s="109"/>
      <c r="AL48" s="82"/>
      <c r="AM48" s="82"/>
      <c r="AN48" s="82"/>
      <c r="AO48" s="82"/>
      <c r="AP48" s="82"/>
      <c r="AQ48" s="82"/>
      <c r="AR48" s="82"/>
      <c r="AS48" s="82"/>
      <c r="AT48" s="82"/>
      <c r="AU48" s="82"/>
      <c r="AV48" s="82"/>
      <c r="AW48" s="82"/>
      <c r="AX48" s="82"/>
      <c r="AY48" s="82"/>
      <c r="AZ48" s="82"/>
      <c r="BA48" s="82"/>
      <c r="BB48" s="82"/>
    </row>
    <row r="49" spans="1:54" ht="15.75" customHeight="1">
      <c r="A49" s="82"/>
      <c r="B49" s="109"/>
      <c r="C49" s="110" t="e">
        <f>VLOOKUP($B49,[3]Listas!$A$2:$B$5,2,FALSE)</f>
        <v>#N/A</v>
      </c>
      <c r="D49" s="109"/>
      <c r="E49" s="110" t="e">
        <f>VLOOKUP($D49,[3]Listas!$E$2:$F$11,2,FALSE)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09"/>
      <c r="AI49" s="109"/>
      <c r="AJ49" s="109" t="e">
        <f>VLOOKUP($AI49,[3]Listas!$AB$1:$AC$10,2,FALSE)</f>
        <v>#N/A</v>
      </c>
      <c r="AK49" s="109"/>
      <c r="AL49" s="82"/>
      <c r="AM49" s="82"/>
      <c r="AN49" s="82"/>
      <c r="AO49" s="82"/>
      <c r="AP49" s="82"/>
      <c r="AQ49" s="82"/>
      <c r="AR49" s="82"/>
      <c r="AS49" s="82"/>
      <c r="AT49" s="82"/>
      <c r="AU49" s="82"/>
      <c r="AV49" s="82"/>
      <c r="AW49" s="82"/>
      <c r="AX49" s="82"/>
      <c r="AY49" s="82"/>
      <c r="AZ49" s="82"/>
      <c r="BA49" s="82"/>
      <c r="BB49" s="82"/>
    </row>
    <row r="50" spans="1:54" ht="15.75" customHeight="1">
      <c r="A50" s="82"/>
      <c r="B50" s="109"/>
      <c r="C50" s="110" t="e">
        <f>VLOOKUP($B50,[3]Listas!$A$2:$B$5,2,FALSE)</f>
        <v>#N/A</v>
      </c>
      <c r="D50" s="109"/>
      <c r="E50" s="110" t="e">
        <f>VLOOKUP($D50,[3]Listas!$E$2:$F$11,2,FALSE)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09"/>
      <c r="AI50" s="109"/>
      <c r="AJ50" s="109" t="e">
        <f>VLOOKUP($AI50,[3]Listas!$AB$1:$AC$10,2,FALSE)</f>
        <v>#N/A</v>
      </c>
      <c r="AK50" s="109"/>
      <c r="AL50" s="82"/>
      <c r="AM50" s="82"/>
      <c r="AN50" s="82"/>
      <c r="AO50" s="82"/>
      <c r="AP50" s="82"/>
      <c r="AQ50" s="82"/>
      <c r="AR50" s="82"/>
      <c r="AS50" s="82"/>
      <c r="AT50" s="82"/>
      <c r="AU50" s="82"/>
      <c r="AV50" s="82"/>
      <c r="AW50" s="82"/>
      <c r="AX50" s="82"/>
      <c r="AY50" s="82"/>
      <c r="AZ50" s="82"/>
      <c r="BA50" s="82"/>
      <c r="BB50" s="82"/>
    </row>
    <row r="51" spans="1:54" ht="15.75" customHeight="1">
      <c r="A51" s="82"/>
      <c r="B51" s="109"/>
      <c r="C51" s="110" t="e">
        <f>VLOOKUP($B51,[3]Listas!$A$2:$B$5,2,FALSE)</f>
        <v>#N/A</v>
      </c>
      <c r="D51" s="109"/>
      <c r="E51" s="110" t="e">
        <f>VLOOKUP($D51,[3]Listas!$E$2:$F$11,2,FALSE)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09"/>
      <c r="AI51" s="109"/>
      <c r="AJ51" s="109" t="e">
        <f>VLOOKUP($AI51,[3]Listas!$AB$1:$AC$10,2,FALSE)</f>
        <v>#N/A</v>
      </c>
      <c r="AK51" s="109"/>
      <c r="AL51" s="82"/>
      <c r="AM51" s="82"/>
      <c r="AN51" s="82"/>
      <c r="AO51" s="82"/>
      <c r="AP51" s="82"/>
      <c r="AQ51" s="82"/>
      <c r="AR51" s="82"/>
      <c r="AS51" s="82"/>
      <c r="AT51" s="82"/>
      <c r="AU51" s="82"/>
      <c r="AV51" s="82"/>
      <c r="AW51" s="82"/>
      <c r="AX51" s="82"/>
      <c r="AY51" s="82"/>
      <c r="AZ51" s="82"/>
      <c r="BA51" s="82"/>
      <c r="BB51" s="82"/>
    </row>
    <row r="52" spans="1:54" ht="15.75" customHeight="1">
      <c r="A52" s="82"/>
      <c r="B52" s="109"/>
      <c r="C52" s="110" t="e">
        <f>VLOOKUP($B52,[3]Listas!$A$2:$B$5,2,FALSE)</f>
        <v>#N/A</v>
      </c>
      <c r="D52" s="109"/>
      <c r="E52" s="110" t="e">
        <f>VLOOKUP($D52,[3]Listas!$E$2:$F$11,2,FALSE)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09"/>
      <c r="AI52" s="109"/>
      <c r="AJ52" s="109" t="e">
        <f>VLOOKUP($AI52,[3]Listas!$AB$1:$AC$10,2,FALSE)</f>
        <v>#N/A</v>
      </c>
      <c r="AK52" s="109"/>
      <c r="AL52" s="82"/>
      <c r="AM52" s="82"/>
      <c r="AN52" s="82"/>
      <c r="AO52" s="82"/>
      <c r="AP52" s="82"/>
      <c r="AQ52" s="82"/>
      <c r="AR52" s="82"/>
      <c r="AS52" s="82"/>
      <c r="AT52" s="82"/>
      <c r="AU52" s="82"/>
      <c r="AV52" s="82"/>
      <c r="AW52" s="82"/>
      <c r="AX52" s="82"/>
      <c r="AY52" s="82"/>
      <c r="AZ52" s="82"/>
      <c r="BA52" s="82"/>
      <c r="BB52" s="82"/>
    </row>
    <row r="53" spans="1:54" ht="15.75" customHeight="1">
      <c r="A53" s="82"/>
      <c r="B53" s="109"/>
      <c r="C53" s="110" t="e">
        <f>VLOOKUP($B53,[3]Listas!$A$2:$B$5,2,FALSE)</f>
        <v>#N/A</v>
      </c>
      <c r="D53" s="109"/>
      <c r="E53" s="110" t="e">
        <f>VLOOKUP($D53,[3]Listas!$E$2:$F$11,2,FALSE)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09"/>
      <c r="AI53" s="109"/>
      <c r="AJ53" s="109" t="e">
        <f>VLOOKUP($AI53,[3]Listas!$AB$1:$AC$10,2,FALSE)</f>
        <v>#N/A</v>
      </c>
      <c r="AK53" s="109"/>
      <c r="AL53" s="82"/>
      <c r="AM53" s="82"/>
      <c r="AN53" s="82"/>
      <c r="AO53" s="82"/>
      <c r="AP53" s="82"/>
      <c r="AQ53" s="82"/>
      <c r="AR53" s="82"/>
      <c r="AS53" s="82"/>
      <c r="AT53" s="82"/>
      <c r="AU53" s="82"/>
      <c r="AV53" s="82"/>
      <c r="AW53" s="82"/>
      <c r="AX53" s="82"/>
      <c r="AY53" s="82"/>
      <c r="AZ53" s="82"/>
      <c r="BA53" s="82"/>
      <c r="BB53" s="82"/>
    </row>
    <row r="54" spans="1:54" ht="15.75" customHeight="1">
      <c r="A54" s="82"/>
      <c r="B54" s="109"/>
      <c r="C54" s="110" t="e">
        <f>VLOOKUP($B54,[3]Listas!$A$2:$B$5,2,FALSE)</f>
        <v>#N/A</v>
      </c>
      <c r="D54" s="109"/>
      <c r="E54" s="110" t="e">
        <f>VLOOKUP($D54,[3]Listas!$E$2:$F$11,2,FALSE)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09"/>
      <c r="AI54" s="109"/>
      <c r="AJ54" s="109" t="e">
        <f>VLOOKUP($AI54,[3]Listas!$AB$1:$AC$10,2,FALSE)</f>
        <v>#N/A</v>
      </c>
      <c r="AK54" s="109"/>
      <c r="AL54" s="82"/>
      <c r="AM54" s="82"/>
      <c r="AN54" s="82"/>
      <c r="AO54" s="82"/>
      <c r="AP54" s="82"/>
      <c r="AQ54" s="82"/>
      <c r="AR54" s="82"/>
      <c r="AS54" s="82"/>
      <c r="AT54" s="82"/>
      <c r="AU54" s="82"/>
      <c r="AV54" s="82"/>
      <c r="AW54" s="82"/>
      <c r="AX54" s="82"/>
      <c r="AY54" s="82"/>
      <c r="AZ54" s="82"/>
      <c r="BA54" s="82"/>
      <c r="BB54" s="82"/>
    </row>
    <row r="55" spans="1:54" ht="15.75" customHeight="1">
      <c r="A55" s="82"/>
      <c r="B55" s="109"/>
      <c r="C55" s="110" t="e">
        <f>VLOOKUP($B55,[3]Listas!$A$2:$B$5,2,FALSE)</f>
        <v>#N/A</v>
      </c>
      <c r="D55" s="109"/>
      <c r="E55" s="110" t="e">
        <f>VLOOKUP($D55,[3]Listas!$E$2:$F$11,2,FALSE)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09"/>
      <c r="AI55" s="109"/>
      <c r="AJ55" s="109" t="e">
        <f>VLOOKUP($AI55,[3]Listas!$AB$1:$AC$10,2,FALSE)</f>
        <v>#N/A</v>
      </c>
      <c r="AK55" s="109"/>
      <c r="AL55" s="82"/>
      <c r="AM55" s="82"/>
      <c r="AN55" s="82"/>
      <c r="AO55" s="82"/>
      <c r="AP55" s="82"/>
      <c r="AQ55" s="82"/>
      <c r="AR55" s="82"/>
      <c r="AS55" s="82"/>
      <c r="AT55" s="82"/>
      <c r="AU55" s="82"/>
      <c r="AV55" s="82"/>
      <c r="AW55" s="82"/>
      <c r="AX55" s="82"/>
      <c r="AY55" s="82"/>
      <c r="AZ55" s="82"/>
      <c r="BA55" s="82"/>
      <c r="BB55" s="82"/>
    </row>
    <row r="56" spans="1:54" ht="15.75" customHeight="1">
      <c r="A56" s="82"/>
      <c r="B56" s="109"/>
      <c r="C56" s="110" t="e">
        <f>VLOOKUP($B56,[3]Listas!$A$2:$B$5,2,FALSE)</f>
        <v>#N/A</v>
      </c>
      <c r="D56" s="109"/>
      <c r="E56" s="110" t="e">
        <f>VLOOKUP($D56,[3]Listas!$E$2:$F$11,2,FALSE)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09"/>
      <c r="AI56" s="109"/>
      <c r="AJ56" s="109" t="e">
        <f>VLOOKUP($AI56,[3]Listas!$AB$1:$AC$10,2,FALSE)</f>
        <v>#N/A</v>
      </c>
      <c r="AK56" s="109"/>
      <c r="AL56" s="82"/>
      <c r="AM56" s="82"/>
      <c r="AN56" s="82"/>
      <c r="AO56" s="82"/>
      <c r="AP56" s="82"/>
      <c r="AQ56" s="82"/>
      <c r="AR56" s="82"/>
      <c r="AS56" s="82"/>
      <c r="AT56" s="82"/>
      <c r="AU56" s="82"/>
      <c r="AV56" s="82"/>
      <c r="AW56" s="82"/>
      <c r="AX56" s="82"/>
      <c r="AY56" s="82"/>
      <c r="AZ56" s="82"/>
      <c r="BA56" s="82"/>
      <c r="BB56" s="82"/>
    </row>
    <row r="57" spans="1:54" ht="15.75" customHeight="1">
      <c r="A57" s="82"/>
      <c r="B57" s="109"/>
      <c r="C57" s="110" t="e">
        <f>VLOOKUP($B57,[3]Listas!$A$2:$B$5,2,FALSE)</f>
        <v>#N/A</v>
      </c>
      <c r="D57" s="109"/>
      <c r="E57" s="110" t="e">
        <f>VLOOKUP($D57,[3]Listas!$E$2:$F$11,2,FALSE)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09"/>
      <c r="AI57" s="109"/>
      <c r="AJ57" s="109" t="e">
        <f>VLOOKUP($AI57,[3]Listas!$AB$1:$AC$10,2,FALSE)</f>
        <v>#N/A</v>
      </c>
      <c r="AK57" s="109"/>
      <c r="AL57" s="82"/>
      <c r="AM57" s="82"/>
      <c r="AN57" s="82"/>
      <c r="AO57" s="82"/>
      <c r="AP57" s="82"/>
      <c r="AQ57" s="82"/>
      <c r="AR57" s="82"/>
      <c r="AS57" s="82"/>
      <c r="AT57" s="82"/>
      <c r="AU57" s="82"/>
      <c r="AV57" s="82"/>
      <c r="AW57" s="82"/>
      <c r="AX57" s="82"/>
      <c r="AY57" s="82"/>
      <c r="AZ57" s="82"/>
      <c r="BA57" s="82"/>
      <c r="BB57" s="82"/>
    </row>
    <row r="58" spans="1:54" ht="15.75" customHeight="1">
      <c r="A58" s="82"/>
      <c r="B58" s="109"/>
      <c r="C58" s="110" t="e">
        <f>VLOOKUP($B58,[3]Listas!$A$2:$B$5,2,FALSE)</f>
        <v>#N/A</v>
      </c>
      <c r="D58" s="109"/>
      <c r="E58" s="110" t="e">
        <f>VLOOKUP($D58,[3]Listas!$E$2:$F$11,2,FALSE)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09"/>
      <c r="AI58" s="109"/>
      <c r="AJ58" s="109" t="e">
        <f>VLOOKUP($AI58,[3]Listas!$AB$1:$AC$10,2,FALSE)</f>
        <v>#N/A</v>
      </c>
      <c r="AK58" s="109"/>
      <c r="AL58" s="82"/>
      <c r="AM58" s="82"/>
      <c r="AN58" s="82"/>
      <c r="AO58" s="82"/>
      <c r="AP58" s="82"/>
      <c r="AQ58" s="82"/>
      <c r="AR58" s="82"/>
      <c r="AS58" s="82"/>
      <c r="AT58" s="82"/>
      <c r="AU58" s="82"/>
      <c r="AV58" s="82"/>
      <c r="AW58" s="82"/>
      <c r="AX58" s="82"/>
      <c r="AY58" s="82"/>
      <c r="AZ58" s="82"/>
      <c r="BA58" s="82"/>
      <c r="BB58" s="82"/>
    </row>
    <row r="59" spans="1:54" ht="15.75" customHeight="1">
      <c r="A59" s="82"/>
      <c r="B59" s="109"/>
      <c r="C59" s="110" t="e">
        <f>VLOOKUP($B59,[3]Listas!$A$2:$B$5,2,FALSE)</f>
        <v>#N/A</v>
      </c>
      <c r="D59" s="109"/>
      <c r="E59" s="110" t="e">
        <f>VLOOKUP($D59,[3]Listas!$E$2:$F$11,2,FALSE)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09"/>
      <c r="AI59" s="109"/>
      <c r="AJ59" s="109" t="e">
        <f>VLOOKUP($AI59,[3]Listas!$AB$1:$AC$10,2,FALSE)</f>
        <v>#N/A</v>
      </c>
      <c r="AK59" s="109"/>
      <c r="AL59" s="82"/>
      <c r="AM59" s="82"/>
      <c r="AN59" s="82"/>
      <c r="AO59" s="82"/>
      <c r="AP59" s="82"/>
      <c r="AQ59" s="82"/>
      <c r="AR59" s="82"/>
      <c r="AS59" s="82"/>
      <c r="AT59" s="82"/>
      <c r="AU59" s="82"/>
      <c r="AV59" s="82"/>
      <c r="AW59" s="82"/>
      <c r="AX59" s="82"/>
      <c r="AY59" s="82"/>
      <c r="AZ59" s="82"/>
      <c r="BA59" s="82"/>
      <c r="BB59" s="82"/>
    </row>
    <row r="60" spans="1:54" ht="15.75" customHeight="1">
      <c r="A60" s="82"/>
      <c r="B60" s="109"/>
      <c r="C60" s="110" t="e">
        <f>VLOOKUP($B60,[3]Listas!$A$2:$B$5,2,FALSE)</f>
        <v>#N/A</v>
      </c>
      <c r="D60" s="109"/>
      <c r="E60" s="110" t="e">
        <f>VLOOKUP($D60,[3]Listas!$E$2:$F$11,2,FALSE)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09"/>
      <c r="AI60" s="109"/>
      <c r="AJ60" s="109" t="e">
        <f>VLOOKUP($AI60,[3]Listas!$AB$1:$AC$10,2,FALSE)</f>
        <v>#N/A</v>
      </c>
      <c r="AK60" s="109"/>
      <c r="AL60" s="82"/>
      <c r="AM60" s="82"/>
      <c r="AN60" s="82"/>
      <c r="AO60" s="82"/>
      <c r="AP60" s="82"/>
      <c r="AQ60" s="82"/>
      <c r="AR60" s="82"/>
      <c r="AS60" s="82"/>
      <c r="AT60" s="82"/>
      <c r="AU60" s="82"/>
      <c r="AV60" s="82"/>
      <c r="AW60" s="82"/>
      <c r="AX60" s="82"/>
      <c r="AY60" s="82"/>
      <c r="AZ60" s="82"/>
      <c r="BA60" s="82"/>
      <c r="BB60" s="82"/>
    </row>
    <row r="61" spans="1:54" ht="15.75" customHeight="1">
      <c r="A61" s="82"/>
      <c r="B61" s="109"/>
      <c r="C61" s="110" t="e">
        <f>VLOOKUP($B61,[3]Listas!$A$2:$B$5,2,FALSE)</f>
        <v>#N/A</v>
      </c>
      <c r="D61" s="109"/>
      <c r="E61" s="110" t="e">
        <f>VLOOKUP($D61,[3]Listas!$E$2:$F$11,2,FALSE)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09"/>
      <c r="AI61" s="109"/>
      <c r="AJ61" s="109" t="e">
        <f>VLOOKUP($AI61,[3]Listas!$AB$1:$AC$10,2,FALSE)</f>
        <v>#N/A</v>
      </c>
      <c r="AK61" s="109"/>
      <c r="AL61" s="82"/>
      <c r="AM61" s="82"/>
      <c r="AN61" s="82"/>
      <c r="AO61" s="82"/>
      <c r="AP61" s="82"/>
      <c r="AQ61" s="82"/>
      <c r="AR61" s="82"/>
      <c r="AS61" s="82"/>
      <c r="AT61" s="82"/>
      <c r="AU61" s="82"/>
      <c r="AV61" s="82"/>
      <c r="AW61" s="82"/>
      <c r="AX61" s="82"/>
      <c r="AY61" s="82"/>
      <c r="AZ61" s="82"/>
      <c r="BA61" s="82"/>
      <c r="BB61" s="82"/>
    </row>
    <row r="62" spans="1:54" ht="15.75" customHeight="1">
      <c r="A62" s="82"/>
      <c r="B62" s="109"/>
      <c r="C62" s="110" t="e">
        <f>VLOOKUP($B62,[3]Listas!$A$2:$B$5,2,FALSE)</f>
        <v>#N/A</v>
      </c>
      <c r="D62" s="109"/>
      <c r="E62" s="110" t="e">
        <f>VLOOKUP($D62,[3]Listas!$E$2:$F$11,2,FALSE)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09"/>
      <c r="AI62" s="109"/>
      <c r="AJ62" s="109" t="e">
        <f>VLOOKUP($AI62,[3]Listas!$AB$1:$AC$10,2,FALSE)</f>
        <v>#N/A</v>
      </c>
      <c r="AK62" s="109"/>
      <c r="AL62" s="82"/>
      <c r="AM62" s="82"/>
      <c r="AN62" s="82"/>
      <c r="AO62" s="82"/>
      <c r="AP62" s="82"/>
      <c r="AQ62" s="82"/>
      <c r="AR62" s="82"/>
      <c r="AS62" s="82"/>
      <c r="AT62" s="82"/>
      <c r="AU62" s="82"/>
      <c r="AV62" s="82"/>
      <c r="AW62" s="82"/>
      <c r="AX62" s="82"/>
      <c r="AY62" s="82"/>
      <c r="AZ62" s="82"/>
      <c r="BA62" s="82"/>
      <c r="BB62" s="82"/>
    </row>
    <row r="63" spans="1:54" ht="15.75" customHeight="1">
      <c r="A63" s="82"/>
      <c r="B63" s="109"/>
      <c r="C63" s="110" t="e">
        <f>VLOOKUP($B63,[3]Listas!$A$2:$B$5,2,FALSE)</f>
        <v>#N/A</v>
      </c>
      <c r="D63" s="109"/>
      <c r="E63" s="110" t="e">
        <f>VLOOKUP($D63,[3]Listas!$E$2:$F$11,2,FALSE)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09"/>
      <c r="AI63" s="109"/>
      <c r="AJ63" s="109" t="e">
        <f>VLOOKUP($AI63,[3]Listas!$AB$1:$AC$10,2,FALSE)</f>
        <v>#N/A</v>
      </c>
      <c r="AK63" s="109"/>
      <c r="AL63" s="82"/>
      <c r="AM63" s="82"/>
      <c r="AN63" s="82"/>
      <c r="AO63" s="82"/>
      <c r="AP63" s="82"/>
      <c r="AQ63" s="82"/>
      <c r="AR63" s="82"/>
      <c r="AS63" s="82"/>
      <c r="AT63" s="82"/>
      <c r="AU63" s="82"/>
      <c r="AV63" s="82"/>
      <c r="AW63" s="82"/>
      <c r="AX63" s="82"/>
      <c r="AY63" s="82"/>
      <c r="AZ63" s="82"/>
      <c r="BA63" s="82"/>
      <c r="BB63" s="82"/>
    </row>
    <row r="64" spans="1:54" ht="15.75" customHeight="1">
      <c r="A64" s="82"/>
      <c r="B64" s="109"/>
      <c r="C64" s="110" t="e">
        <f>VLOOKUP($B64,[3]Listas!$A$2:$B$5,2,FALSE)</f>
        <v>#N/A</v>
      </c>
      <c r="D64" s="109"/>
      <c r="E64" s="110" t="e">
        <f>VLOOKUP($D64,[3]Listas!$E$2:$F$11,2,FALSE)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09"/>
      <c r="AI64" s="109"/>
      <c r="AJ64" s="109" t="e">
        <f>VLOOKUP($AI64,[3]Listas!$AB$1:$AC$10,2,FALSE)</f>
        <v>#N/A</v>
      </c>
      <c r="AK64" s="109"/>
      <c r="AL64" s="82"/>
      <c r="AM64" s="82"/>
      <c r="AN64" s="82"/>
      <c r="AO64" s="82"/>
      <c r="AP64" s="82"/>
      <c r="AQ64" s="82"/>
      <c r="AR64" s="82"/>
      <c r="AS64" s="82"/>
      <c r="AT64" s="82"/>
      <c r="AU64" s="82"/>
      <c r="AV64" s="82"/>
      <c r="AW64" s="82"/>
      <c r="AX64" s="82"/>
      <c r="AY64" s="82"/>
      <c r="AZ64" s="82"/>
      <c r="BA64" s="82"/>
      <c r="BB64" s="82"/>
    </row>
    <row r="65" spans="1:54" ht="15.75" customHeight="1">
      <c r="A65" s="82"/>
      <c r="B65" s="109"/>
      <c r="C65" s="110" t="e">
        <f>VLOOKUP($B65,[3]Listas!$A$2:$B$5,2,FALSE)</f>
        <v>#N/A</v>
      </c>
      <c r="D65" s="109"/>
      <c r="E65" s="110" t="e">
        <f>VLOOKUP($D65,[3]Listas!$E$2:$F$11,2,FALSE)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09"/>
      <c r="AI65" s="109"/>
      <c r="AJ65" s="109" t="e">
        <f>VLOOKUP($AI65,[3]Listas!$AB$1:$AC$10,2,FALSE)</f>
        <v>#N/A</v>
      </c>
      <c r="AK65" s="109"/>
      <c r="AL65" s="82"/>
      <c r="AM65" s="82"/>
      <c r="AN65" s="82"/>
      <c r="AO65" s="82"/>
      <c r="AP65" s="82"/>
      <c r="AQ65" s="82"/>
      <c r="AR65" s="82"/>
      <c r="AS65" s="82"/>
      <c r="AT65" s="82"/>
      <c r="AU65" s="82"/>
      <c r="AV65" s="82"/>
      <c r="AW65" s="82"/>
      <c r="AX65" s="82"/>
      <c r="AY65" s="82"/>
      <c r="AZ65" s="82"/>
      <c r="BA65" s="82"/>
      <c r="BB65" s="82"/>
    </row>
    <row r="66" spans="1:54" ht="15.75" customHeight="1">
      <c r="A66" s="82"/>
      <c r="B66" s="109"/>
      <c r="C66" s="110" t="e">
        <f>VLOOKUP($B66,[3]Listas!$A$2:$B$5,2,FALSE)</f>
        <v>#N/A</v>
      </c>
      <c r="D66" s="109"/>
      <c r="E66" s="110" t="e">
        <f>VLOOKUP($D66,[3]Listas!$E$2:$F$11,2,FALSE)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09"/>
      <c r="AI66" s="109"/>
      <c r="AJ66" s="109" t="e">
        <f>VLOOKUP($AI66,[3]Listas!$AB$1:$AC$10,2,FALSE)</f>
        <v>#N/A</v>
      </c>
      <c r="AK66" s="109"/>
      <c r="AL66" s="82"/>
      <c r="AM66" s="82"/>
      <c r="AN66" s="82"/>
      <c r="AO66" s="82"/>
      <c r="AP66" s="82"/>
      <c r="AQ66" s="82"/>
      <c r="AR66" s="82"/>
      <c r="AS66" s="82"/>
      <c r="AT66" s="82"/>
      <c r="AU66" s="82"/>
      <c r="AV66" s="82"/>
      <c r="AW66" s="82"/>
      <c r="AX66" s="82"/>
      <c r="AY66" s="82"/>
      <c r="AZ66" s="82"/>
      <c r="BA66" s="82"/>
      <c r="BB66" s="82"/>
    </row>
    <row r="67" spans="1:54" ht="15.75" customHeight="1">
      <c r="A67" s="82"/>
      <c r="B67" s="109"/>
      <c r="C67" s="110" t="e">
        <f>VLOOKUP($B67,[3]Listas!$A$2:$B$5,2,FALSE)</f>
        <v>#N/A</v>
      </c>
      <c r="D67" s="109"/>
      <c r="E67" s="110" t="e">
        <f>VLOOKUP($D67,[3]Listas!$E$2:$F$11,2,FALSE)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09"/>
      <c r="AI67" s="109"/>
      <c r="AJ67" s="109" t="e">
        <f>VLOOKUP($AI67,[3]Listas!$AB$1:$AC$10,2,FALSE)</f>
        <v>#N/A</v>
      </c>
      <c r="AK67" s="109"/>
      <c r="AL67" s="82"/>
      <c r="AM67" s="82"/>
      <c r="AN67" s="82"/>
      <c r="AO67" s="82"/>
      <c r="AP67" s="82"/>
      <c r="AQ67" s="82"/>
      <c r="AR67" s="82"/>
      <c r="AS67" s="82"/>
      <c r="AT67" s="82"/>
      <c r="AU67" s="82"/>
      <c r="AV67" s="82"/>
      <c r="AW67" s="82"/>
      <c r="AX67" s="82"/>
      <c r="AY67" s="82"/>
      <c r="AZ67" s="82"/>
      <c r="BA67" s="82"/>
      <c r="BB67" s="82"/>
    </row>
    <row r="68" spans="1:54" ht="15.75" customHeight="1">
      <c r="A68" s="82"/>
      <c r="B68" s="109"/>
      <c r="C68" s="110" t="e">
        <f>VLOOKUP($B68,[3]Listas!$A$2:$B$5,2,FALSE)</f>
        <v>#N/A</v>
      </c>
      <c r="D68" s="109"/>
      <c r="E68" s="110" t="e">
        <f>VLOOKUP($D68,[3]Listas!$E$2:$F$11,2,FALSE)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09"/>
      <c r="AI68" s="109"/>
      <c r="AJ68" s="109" t="e">
        <f>VLOOKUP($AI68,[3]Listas!$AB$1:$AC$10,2,FALSE)</f>
        <v>#N/A</v>
      </c>
      <c r="AK68" s="109"/>
      <c r="AL68" s="82"/>
      <c r="AM68" s="82"/>
      <c r="AN68" s="82"/>
      <c r="AO68" s="82"/>
      <c r="AP68" s="82"/>
      <c r="AQ68" s="82"/>
      <c r="AR68" s="82"/>
      <c r="AS68" s="82"/>
      <c r="AT68" s="82"/>
      <c r="AU68" s="82"/>
      <c r="AV68" s="82"/>
      <c r="AW68" s="82"/>
      <c r="AX68" s="82"/>
      <c r="AY68" s="82"/>
      <c r="AZ68" s="82"/>
      <c r="BA68" s="82"/>
      <c r="BB68" s="82"/>
    </row>
    <row r="69" spans="1:54" ht="15.75" customHeight="1">
      <c r="A69" s="82"/>
      <c r="B69" s="109"/>
      <c r="C69" s="110" t="e">
        <f>VLOOKUP($B69,[3]Listas!$A$2:$B$5,2,FALSE)</f>
        <v>#N/A</v>
      </c>
      <c r="D69" s="109"/>
      <c r="E69" s="110" t="e">
        <f>VLOOKUP($D69,[3]Listas!$E$2:$F$11,2,FALSE)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09"/>
      <c r="AI69" s="109"/>
      <c r="AJ69" s="109" t="e">
        <f>VLOOKUP($AI69,[3]Listas!$AB$1:$AC$10,2,FALSE)</f>
        <v>#N/A</v>
      </c>
      <c r="AK69" s="109"/>
      <c r="AL69" s="82"/>
      <c r="AM69" s="82"/>
      <c r="AN69" s="82"/>
      <c r="AO69" s="82"/>
      <c r="AP69" s="82"/>
      <c r="AQ69" s="82"/>
      <c r="AR69" s="82"/>
      <c r="AS69" s="82"/>
      <c r="AT69" s="82"/>
      <c r="AU69" s="82"/>
      <c r="AV69" s="82"/>
      <c r="AW69" s="82"/>
      <c r="AX69" s="82"/>
      <c r="AY69" s="82"/>
      <c r="AZ69" s="82"/>
      <c r="BA69" s="82"/>
      <c r="BB69" s="82"/>
    </row>
    <row r="70" spans="1:54" ht="15.75" customHeight="1">
      <c r="A70" s="82"/>
      <c r="B70" s="109"/>
      <c r="C70" s="110" t="e">
        <f>VLOOKUP($B70,[3]Listas!$A$2:$B$5,2,FALSE)</f>
        <v>#N/A</v>
      </c>
      <c r="D70" s="109"/>
      <c r="E70" s="110" t="e">
        <f>VLOOKUP($D70,[3]Listas!$E$2:$F$11,2,FALSE)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09"/>
      <c r="AI70" s="109"/>
      <c r="AJ70" s="109" t="e">
        <f>VLOOKUP($AI70,[3]Listas!$AB$1:$AC$10,2,FALSE)</f>
        <v>#N/A</v>
      </c>
      <c r="AK70" s="109"/>
      <c r="AL70" s="82"/>
      <c r="AM70" s="82"/>
      <c r="AN70" s="82"/>
      <c r="AO70" s="82"/>
      <c r="AP70" s="82"/>
      <c r="AQ70" s="82"/>
      <c r="AR70" s="82"/>
      <c r="AS70" s="82"/>
      <c r="AT70" s="82"/>
      <c r="AU70" s="82"/>
      <c r="AV70" s="82"/>
      <c r="AW70" s="82"/>
      <c r="AX70" s="82"/>
      <c r="AY70" s="82"/>
      <c r="AZ70" s="82"/>
      <c r="BA70" s="82"/>
      <c r="BB70" s="82"/>
    </row>
    <row r="71" spans="1:54" ht="15.75" customHeight="1">
      <c r="A71" s="82"/>
      <c r="B71" s="109"/>
      <c r="C71" s="110" t="e">
        <f>VLOOKUP($B71,[3]Listas!$A$2:$B$5,2,FALSE)</f>
        <v>#N/A</v>
      </c>
      <c r="D71" s="109"/>
      <c r="E71" s="110" t="e">
        <f>VLOOKUP($D71,[3]Listas!$E$2:$F$11,2,FALSE)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09"/>
      <c r="AI71" s="109"/>
      <c r="AJ71" s="109" t="e">
        <f>VLOOKUP($AI71,[3]Listas!$AB$1:$AC$10,2,FALSE)</f>
        <v>#N/A</v>
      </c>
      <c r="AK71" s="109"/>
      <c r="AL71" s="82"/>
      <c r="AM71" s="82"/>
      <c r="AN71" s="82"/>
      <c r="AO71" s="82"/>
      <c r="AP71" s="82"/>
      <c r="AQ71" s="82"/>
      <c r="AR71" s="82"/>
      <c r="AS71" s="82"/>
      <c r="AT71" s="82"/>
      <c r="AU71" s="82"/>
      <c r="AV71" s="82"/>
      <c r="AW71" s="82"/>
      <c r="AX71" s="82"/>
      <c r="AY71" s="82"/>
      <c r="AZ71" s="82"/>
      <c r="BA71" s="82"/>
      <c r="BB71" s="82"/>
    </row>
    <row r="72" spans="1:54" ht="15.75" customHeight="1">
      <c r="A72" s="82"/>
      <c r="B72" s="109"/>
      <c r="C72" s="110" t="e">
        <f>VLOOKUP($B72,[3]Listas!$A$2:$B$5,2,FALSE)</f>
        <v>#N/A</v>
      </c>
      <c r="D72" s="109"/>
      <c r="E72" s="110" t="e">
        <f>VLOOKUP($D72,[3]Listas!$E$2:$F$11,2,FALSE)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09"/>
      <c r="AI72" s="109"/>
      <c r="AJ72" s="109" t="e">
        <f>VLOOKUP($AI72,[3]Listas!$AB$1:$AC$10,2,FALSE)</f>
        <v>#N/A</v>
      </c>
      <c r="AK72" s="109"/>
      <c r="AL72" s="82"/>
      <c r="AM72" s="82"/>
      <c r="AN72" s="82"/>
      <c r="AO72" s="82"/>
      <c r="AP72" s="82"/>
      <c r="AQ72" s="82"/>
      <c r="AR72" s="82"/>
      <c r="AS72" s="82"/>
      <c r="AT72" s="82"/>
      <c r="AU72" s="82"/>
      <c r="AV72" s="82"/>
      <c r="AW72" s="82"/>
      <c r="AX72" s="82"/>
      <c r="AY72" s="82"/>
      <c r="AZ72" s="82"/>
      <c r="BA72" s="82"/>
      <c r="BB72" s="82"/>
    </row>
    <row r="73" spans="1:54" ht="15.75" customHeight="1">
      <c r="A73" s="82"/>
      <c r="B73" s="109"/>
      <c r="C73" s="110" t="e">
        <f>VLOOKUP($B73,[3]Listas!$A$2:$B$5,2,FALSE)</f>
        <v>#N/A</v>
      </c>
      <c r="D73" s="109"/>
      <c r="E73" s="110" t="e">
        <f>VLOOKUP($D73,[3]Listas!$E$2:$F$11,2,FALSE)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09"/>
      <c r="AI73" s="109"/>
      <c r="AJ73" s="109" t="e">
        <f>VLOOKUP($AI73,[3]Listas!$AB$1:$AC$10,2,FALSE)</f>
        <v>#N/A</v>
      </c>
      <c r="AK73" s="109"/>
      <c r="AL73" s="82"/>
      <c r="AM73" s="82"/>
      <c r="AN73" s="82"/>
      <c r="AO73" s="82"/>
      <c r="AP73" s="82"/>
      <c r="AQ73" s="82"/>
      <c r="AR73" s="82"/>
      <c r="AS73" s="82"/>
      <c r="AT73" s="82"/>
      <c r="AU73" s="82"/>
      <c r="AV73" s="82"/>
      <c r="AW73" s="82"/>
      <c r="AX73" s="82"/>
      <c r="AY73" s="82"/>
      <c r="AZ73" s="82"/>
      <c r="BA73" s="82"/>
      <c r="BB73" s="82"/>
    </row>
    <row r="74" spans="1:54" ht="15.75" customHeight="1">
      <c r="A74" s="82"/>
      <c r="B74" s="109"/>
      <c r="C74" s="110" t="e">
        <f>VLOOKUP($B74,[3]Listas!$A$2:$B$5,2,FALSE)</f>
        <v>#N/A</v>
      </c>
      <c r="D74" s="109"/>
      <c r="E74" s="110" t="e">
        <f>VLOOKUP($D74,[3]Listas!$E$2:$F$11,2,FALSE)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09"/>
      <c r="AI74" s="109"/>
      <c r="AJ74" s="109" t="e">
        <f>VLOOKUP($AI74,[3]Listas!$AB$1:$AC$10,2,FALSE)</f>
        <v>#N/A</v>
      </c>
      <c r="AK74" s="109"/>
      <c r="AL74" s="82"/>
      <c r="AM74" s="82"/>
      <c r="AN74" s="82"/>
      <c r="AO74" s="82"/>
      <c r="AP74" s="82"/>
      <c r="AQ74" s="82"/>
      <c r="AR74" s="82"/>
      <c r="AS74" s="82"/>
      <c r="AT74" s="82"/>
      <c r="AU74" s="82"/>
      <c r="AV74" s="82"/>
      <c r="AW74" s="82"/>
      <c r="AX74" s="82"/>
      <c r="AY74" s="82"/>
      <c r="AZ74" s="82"/>
      <c r="BA74" s="82"/>
      <c r="BB74" s="82"/>
    </row>
    <row r="75" spans="1:54" ht="15.75" customHeight="1">
      <c r="A75" s="82"/>
      <c r="B75" s="109"/>
      <c r="C75" s="110" t="e">
        <f>VLOOKUP($B75,[3]Listas!$A$2:$B$5,2,FALSE)</f>
        <v>#N/A</v>
      </c>
      <c r="D75" s="109"/>
      <c r="E75" s="110" t="e">
        <f>VLOOKUP($D75,[3]Listas!$E$2:$F$11,2,FALSE)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09"/>
      <c r="AI75" s="109"/>
      <c r="AJ75" s="109" t="e">
        <f>VLOOKUP($AI75,[3]Listas!$AB$1:$AC$10,2,FALSE)</f>
        <v>#N/A</v>
      </c>
      <c r="AK75" s="109"/>
      <c r="AL75" s="82"/>
      <c r="AM75" s="82"/>
      <c r="AN75" s="82"/>
      <c r="AO75" s="82"/>
      <c r="AP75" s="82"/>
      <c r="AQ75" s="82"/>
      <c r="AR75" s="82"/>
      <c r="AS75" s="82"/>
      <c r="AT75" s="82"/>
      <c r="AU75" s="82"/>
      <c r="AV75" s="82"/>
      <c r="AW75" s="82"/>
      <c r="AX75" s="82"/>
      <c r="AY75" s="82"/>
      <c r="AZ75" s="82"/>
      <c r="BA75" s="82"/>
      <c r="BB75" s="82"/>
    </row>
    <row r="76" spans="1:54" ht="15.75" customHeight="1">
      <c r="A76" s="82"/>
      <c r="B76" s="109"/>
      <c r="C76" s="110" t="e">
        <f>VLOOKUP($B76,[3]Listas!$A$2:$B$5,2,FALSE)</f>
        <v>#N/A</v>
      </c>
      <c r="D76" s="109"/>
      <c r="E76" s="110" t="e">
        <f>VLOOKUP($D76,[3]Listas!$E$2:$F$11,2,FALSE)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09"/>
      <c r="AI76" s="109"/>
      <c r="AJ76" s="109" t="e">
        <f>VLOOKUP($AI76,[3]Listas!$AB$1:$AC$10,2,FALSE)</f>
        <v>#N/A</v>
      </c>
      <c r="AK76" s="109"/>
      <c r="AL76" s="82"/>
      <c r="AM76" s="82"/>
      <c r="AN76" s="82"/>
      <c r="AO76" s="82"/>
      <c r="AP76" s="82"/>
      <c r="AQ76" s="82"/>
      <c r="AR76" s="82"/>
      <c r="AS76" s="82"/>
      <c r="AT76" s="82"/>
      <c r="AU76" s="82"/>
      <c r="AV76" s="82"/>
      <c r="AW76" s="82"/>
      <c r="AX76" s="82"/>
      <c r="AY76" s="82"/>
      <c r="AZ76" s="82"/>
      <c r="BA76" s="82"/>
      <c r="BB76" s="82"/>
    </row>
    <row r="77" spans="1:54" ht="15.75" customHeight="1">
      <c r="A77" s="82"/>
      <c r="B77" s="109"/>
      <c r="C77" s="110" t="e">
        <f>VLOOKUP($B77,[3]Listas!$A$2:$B$5,2,FALSE)</f>
        <v>#N/A</v>
      </c>
      <c r="D77" s="109"/>
      <c r="E77" s="110" t="e">
        <f>VLOOKUP($D77,[3]Listas!$E$2:$F$11,2,FALSE)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09"/>
      <c r="AI77" s="109"/>
      <c r="AJ77" s="109" t="e">
        <f>VLOOKUP($AI77,[3]Listas!$AB$1:$AC$10,2,FALSE)</f>
        <v>#N/A</v>
      </c>
      <c r="AK77" s="109"/>
      <c r="AL77" s="82"/>
      <c r="AM77" s="82"/>
      <c r="AN77" s="82"/>
      <c r="AO77" s="82"/>
      <c r="AP77" s="82"/>
      <c r="AQ77" s="82"/>
      <c r="AR77" s="82"/>
      <c r="AS77" s="82"/>
      <c r="AT77" s="82"/>
      <c r="AU77" s="82"/>
      <c r="AV77" s="82"/>
      <c r="AW77" s="82"/>
      <c r="AX77" s="82"/>
      <c r="AY77" s="82"/>
      <c r="AZ77" s="82"/>
      <c r="BA77" s="82"/>
      <c r="BB77" s="82"/>
    </row>
    <row r="78" spans="1:54" ht="15.75" customHeight="1">
      <c r="A78" s="82"/>
      <c r="B78" s="109"/>
      <c r="C78" s="110" t="e">
        <f>VLOOKUP($B78,[3]Listas!$A$2:$B$5,2,FALSE)</f>
        <v>#N/A</v>
      </c>
      <c r="D78" s="109"/>
      <c r="E78" s="110" t="e">
        <f>VLOOKUP($D78,[3]Listas!$E$2:$F$11,2,FALSE)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09"/>
      <c r="AI78" s="109"/>
      <c r="AJ78" s="109" t="e">
        <f>VLOOKUP($AI78,[3]Listas!$AB$1:$AC$10,2,FALSE)</f>
        <v>#N/A</v>
      </c>
      <c r="AK78" s="109"/>
      <c r="AL78" s="82"/>
      <c r="AM78" s="82"/>
      <c r="AN78" s="82"/>
      <c r="AO78" s="82"/>
      <c r="AP78" s="82"/>
      <c r="AQ78" s="82"/>
      <c r="AR78" s="82"/>
      <c r="AS78" s="82"/>
      <c r="AT78" s="82"/>
      <c r="AU78" s="82"/>
      <c r="AV78" s="82"/>
      <c r="AW78" s="82"/>
      <c r="AX78" s="82"/>
      <c r="AY78" s="82"/>
      <c r="AZ78" s="82"/>
      <c r="BA78" s="82"/>
      <c r="BB78" s="82"/>
    </row>
    <row r="79" spans="1:54" ht="15.75" customHeight="1">
      <c r="A79" s="82"/>
      <c r="B79" s="109"/>
      <c r="C79" s="110" t="e">
        <f>VLOOKUP($B79,[3]Listas!$A$2:$B$5,2,FALSE)</f>
        <v>#N/A</v>
      </c>
      <c r="D79" s="109"/>
      <c r="E79" s="110" t="e">
        <f>VLOOKUP($D79,[3]Listas!$E$2:$F$11,2,FALSE)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09"/>
      <c r="AI79" s="109"/>
      <c r="AJ79" s="109" t="e">
        <f>VLOOKUP($AI79,[3]Listas!$AB$1:$AC$10,2,FALSE)</f>
        <v>#N/A</v>
      </c>
      <c r="AK79" s="109"/>
      <c r="AL79" s="82"/>
      <c r="AM79" s="82"/>
      <c r="AN79" s="82"/>
      <c r="AO79" s="82"/>
      <c r="AP79" s="82"/>
      <c r="AQ79" s="82"/>
      <c r="AR79" s="82"/>
      <c r="AS79" s="82"/>
      <c r="AT79" s="82"/>
      <c r="AU79" s="82"/>
      <c r="AV79" s="82"/>
      <c r="AW79" s="82"/>
      <c r="AX79" s="82"/>
      <c r="AY79" s="82"/>
      <c r="AZ79" s="82"/>
      <c r="BA79" s="82"/>
      <c r="BB79" s="82"/>
    </row>
    <row r="80" spans="1:54" ht="15.75" customHeight="1">
      <c r="A80" s="82"/>
      <c r="B80" s="109"/>
      <c r="C80" s="110" t="e">
        <f>VLOOKUP($B80,[3]Listas!$A$2:$B$5,2,FALSE)</f>
        <v>#N/A</v>
      </c>
      <c r="D80" s="109"/>
      <c r="E80" s="110" t="e">
        <f>VLOOKUP($D80,[3]Listas!$E$2:$F$11,2,FALSE)</f>
        <v>#N/A</v>
      </c>
      <c r="F80" s="109"/>
      <c r="G80" s="109"/>
      <c r="H80" s="109"/>
      <c r="I80" s="109"/>
      <c r="J80" s="109"/>
      <c r="K80" s="109"/>
      <c r="L80" s="109"/>
      <c r="M80" s="109"/>
      <c r="N80" s="109"/>
      <c r="O80" s="109"/>
      <c r="P80" s="109"/>
      <c r="Q80" s="109"/>
      <c r="R80" s="109"/>
      <c r="S80" s="109"/>
      <c r="T80" s="109"/>
      <c r="U80" s="109"/>
      <c r="V80" s="109"/>
      <c r="W80" s="116"/>
      <c r="X80" s="120"/>
      <c r="Y80" s="120"/>
      <c r="Z80" s="116"/>
      <c r="AA80" s="109"/>
      <c r="AB80" s="109"/>
      <c r="AC80" s="109"/>
      <c r="AD80" s="109"/>
      <c r="AE80" s="119"/>
      <c r="AF80" s="119"/>
      <c r="AG80" s="112"/>
      <c r="AH80" s="112"/>
      <c r="AI80" s="109"/>
      <c r="AJ80" s="109" t="e">
        <f>VLOOKUP($AI80,[3]Listas!$AB$1:$AC$10,2,FALSE)</f>
        <v>#N/A</v>
      </c>
      <c r="AK80" s="109"/>
      <c r="AL80" s="82"/>
      <c r="AM80" s="82"/>
      <c r="AN80" s="82"/>
      <c r="AO80" s="82"/>
      <c r="AP80" s="82"/>
      <c r="AQ80" s="82"/>
      <c r="AR80" s="82"/>
      <c r="AS80" s="82"/>
      <c r="AT80" s="82"/>
      <c r="AU80" s="82"/>
      <c r="AV80" s="82"/>
      <c r="AW80" s="82"/>
      <c r="AX80" s="82"/>
      <c r="AY80" s="82"/>
      <c r="AZ80" s="82"/>
      <c r="BA80" s="82"/>
      <c r="BB80" s="82"/>
    </row>
    <row r="81" spans="1:54" ht="15.75" customHeight="1">
      <c r="A81" s="82"/>
      <c r="B81" s="109"/>
      <c r="C81" s="110" t="e">
        <f>VLOOKUP($B81,[3]Listas!$A$2:$B$5,2,FALSE)</f>
        <v>#N/A</v>
      </c>
      <c r="D81" s="109"/>
      <c r="E81" s="110" t="e">
        <f>VLOOKUP($D81,[3]Listas!$E$2:$F$11,2,FALSE)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VLOOKUP($AI81,[3]Listas!$AB$1:$AC$10,2,FALSE)</f>
        <v>#N/A</v>
      </c>
      <c r="AK81" s="109"/>
      <c r="AL81" s="82"/>
      <c r="AM81" s="82"/>
      <c r="AN81" s="82"/>
      <c r="AO81" s="82"/>
      <c r="AP81" s="82"/>
      <c r="AQ81" s="82"/>
      <c r="AR81" s="82"/>
      <c r="AS81" s="82"/>
      <c r="AT81" s="82"/>
      <c r="AU81" s="82"/>
      <c r="AV81" s="82"/>
      <c r="AW81" s="82"/>
      <c r="AX81" s="82"/>
      <c r="AY81" s="82"/>
      <c r="AZ81" s="82"/>
      <c r="BA81" s="82"/>
      <c r="BB81" s="82"/>
    </row>
    <row r="82" spans="1:54" ht="15.75" customHeight="1">
      <c r="A82" s="82"/>
      <c r="B82" s="109"/>
      <c r="C82" s="110" t="e">
        <f>VLOOKUP($B82,[3]Listas!$A$2:$B$5,2,FALSE)</f>
        <v>#N/A</v>
      </c>
      <c r="D82" s="109"/>
      <c r="E82" s="110" t="e">
        <f>VLOOKUP($D82,[3]Listas!$E$2:$F$11,2,FALSE)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VLOOKUP($AI82,[3]Listas!$AB$1:$AC$10,2,FALSE)</f>
        <v>#N/A</v>
      </c>
      <c r="AK82" s="109"/>
      <c r="AL82" s="82"/>
      <c r="AM82" s="82"/>
      <c r="AN82" s="82"/>
      <c r="AO82" s="82"/>
      <c r="AP82" s="82"/>
      <c r="AQ82" s="82"/>
      <c r="AR82" s="82"/>
      <c r="AS82" s="82"/>
      <c r="AT82" s="82"/>
      <c r="AU82" s="82"/>
      <c r="AV82" s="82"/>
      <c r="AW82" s="82"/>
      <c r="AX82" s="82"/>
      <c r="AY82" s="82"/>
      <c r="AZ82" s="82"/>
      <c r="BA82" s="82"/>
      <c r="BB82" s="82"/>
    </row>
    <row r="83" spans="1:54" ht="15.75" customHeight="1">
      <c r="A83" s="82"/>
      <c r="B83" s="109"/>
      <c r="C83" s="110" t="e">
        <f>VLOOKUP($B83,[3]Listas!$A$2:$B$5,2,FALSE)</f>
        <v>#N/A</v>
      </c>
      <c r="D83" s="109"/>
      <c r="E83" s="110" t="e">
        <f>VLOOKUP($D83,[3]Listas!$E$2:$F$11,2,FALSE)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21"/>
      <c r="AF83" s="121"/>
      <c r="AG83" s="112"/>
      <c r="AH83" s="112"/>
      <c r="AI83" s="109"/>
      <c r="AJ83" s="109" t="e">
        <f>VLOOKUP($AI83,[3]Listas!$AB$1:$AC$10,2,FALSE)</f>
        <v>#N/A</v>
      </c>
      <c r="AK83" s="109"/>
      <c r="AL83" s="82"/>
      <c r="AM83" s="82"/>
      <c r="AN83" s="82"/>
      <c r="AO83" s="82"/>
      <c r="AP83" s="82"/>
      <c r="AQ83" s="82"/>
      <c r="AR83" s="82"/>
      <c r="AS83" s="82"/>
      <c r="AT83" s="82"/>
      <c r="AU83" s="82"/>
      <c r="AV83" s="82"/>
      <c r="AW83" s="82"/>
      <c r="AX83" s="82"/>
      <c r="AY83" s="82"/>
      <c r="AZ83" s="82"/>
      <c r="BA83" s="82"/>
      <c r="BB83" s="82"/>
    </row>
    <row r="84" spans="1:54" ht="15.75" customHeight="1">
      <c r="A84" s="82"/>
      <c r="B84" s="109"/>
      <c r="C84" s="110" t="e">
        <f>VLOOKUP($B84,[3]Listas!$A$2:$B$5,2,FALSE)</f>
        <v>#N/A</v>
      </c>
      <c r="D84" s="109"/>
      <c r="E84" s="110" t="e">
        <f>VLOOKUP($D84,[3]Listas!$E$2:$F$11,2,FALSE)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VLOOKUP($AI84,[3]Listas!$AB$1:$AC$10,2,FALSE)</f>
        <v>#N/A</v>
      </c>
      <c r="AK84" s="109"/>
      <c r="AL84" s="82"/>
      <c r="AM84" s="82"/>
      <c r="AN84" s="82"/>
      <c r="AO84" s="82"/>
      <c r="AP84" s="82"/>
      <c r="AQ84" s="82"/>
      <c r="AR84" s="82"/>
      <c r="AS84" s="82"/>
      <c r="AT84" s="82"/>
      <c r="AU84" s="82"/>
      <c r="AV84" s="82"/>
      <c r="AW84" s="82"/>
      <c r="AX84" s="82"/>
      <c r="AY84" s="82"/>
      <c r="AZ84" s="82"/>
      <c r="BA84" s="82"/>
      <c r="BB84" s="82"/>
    </row>
    <row r="85" spans="1:54" ht="15.75" customHeight="1">
      <c r="A85" s="82"/>
      <c r="B85" s="109"/>
      <c r="C85" s="110" t="e">
        <f>VLOOKUP($B85,[3]Listas!$A$2:$B$5,2,FALSE)</f>
        <v>#N/A</v>
      </c>
      <c r="D85" s="109"/>
      <c r="E85" s="110" t="e">
        <f>VLOOKUP($D85,[3]Listas!$E$2:$F$11,2,FALSE)</f>
        <v>#N/A</v>
      </c>
      <c r="F85" s="109"/>
      <c r="G85" s="109"/>
      <c r="H85" s="109"/>
      <c r="I85" s="109"/>
      <c r="J85" s="109"/>
      <c r="K85" s="109"/>
      <c r="L85" s="109"/>
      <c r="M85" s="109"/>
      <c r="N85" s="109"/>
      <c r="O85" s="109"/>
      <c r="P85" s="109"/>
      <c r="Q85" s="109"/>
      <c r="R85" s="109"/>
      <c r="S85" s="109"/>
      <c r="T85" s="109"/>
      <c r="U85" s="109"/>
      <c r="V85" s="109"/>
      <c r="W85" s="116"/>
      <c r="X85" s="116"/>
      <c r="Y85" s="116"/>
      <c r="Z85" s="116"/>
      <c r="AA85" s="109"/>
      <c r="AB85" s="109"/>
      <c r="AC85" s="109"/>
      <c r="AD85" s="109"/>
      <c r="AE85" s="119"/>
      <c r="AF85" s="119"/>
      <c r="AG85" s="112"/>
      <c r="AH85" s="109"/>
      <c r="AI85" s="109"/>
      <c r="AJ85" s="109" t="e">
        <f>VLOOKUP($AI85,[3]Listas!$AB$1:$AC$10,2,FALSE)</f>
        <v>#N/A</v>
      </c>
      <c r="AK85" s="109"/>
      <c r="AL85" s="82"/>
      <c r="AM85" s="82"/>
      <c r="AN85" s="82"/>
      <c r="AO85" s="82"/>
      <c r="AP85" s="82"/>
      <c r="AQ85" s="82"/>
      <c r="AR85" s="82"/>
      <c r="AS85" s="82"/>
      <c r="AT85" s="82"/>
      <c r="AU85" s="82"/>
      <c r="AV85" s="82"/>
      <c r="AW85" s="82"/>
      <c r="AX85" s="82"/>
      <c r="AY85" s="82"/>
      <c r="AZ85" s="82"/>
      <c r="BA85" s="82"/>
      <c r="BB85" s="82"/>
    </row>
    <row r="86" spans="1:54" ht="15.75" customHeight="1">
      <c r="A86" s="82"/>
      <c r="B86" s="109"/>
      <c r="C86" s="110" t="e">
        <f>VLOOKUP($B86,[3]Listas!$A$2:$B$5,2,FALSE)</f>
        <v>#N/A</v>
      </c>
      <c r="D86" s="109"/>
      <c r="E86" s="110" t="e">
        <f>VLOOKUP($D86,[3]Listas!$E$2:$F$11,2,FALSE)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09"/>
      <c r="AI86" s="109"/>
      <c r="AJ86" s="109" t="e">
        <f>VLOOKUP($AI86,[3]Listas!$AB$1:$AC$10,2,FALSE)</f>
        <v>#N/A</v>
      </c>
      <c r="AK86" s="109"/>
      <c r="AL86" s="82"/>
      <c r="AM86" s="82"/>
      <c r="AN86" s="82"/>
      <c r="AO86" s="82"/>
      <c r="AP86" s="82"/>
      <c r="AQ86" s="82"/>
      <c r="AR86" s="82"/>
      <c r="AS86" s="82"/>
      <c r="AT86" s="82"/>
      <c r="AU86" s="82"/>
      <c r="AV86" s="82"/>
      <c r="AW86" s="82"/>
      <c r="AX86" s="82"/>
      <c r="AY86" s="82"/>
      <c r="AZ86" s="82"/>
      <c r="BA86" s="82"/>
      <c r="BB86" s="82"/>
    </row>
    <row r="87" spans="1:54" ht="15.75" customHeight="1">
      <c r="A87" s="82"/>
      <c r="B87" s="109"/>
      <c r="C87" s="110" t="e">
        <f>VLOOKUP($B87,[3]Listas!$A$2:$B$5,2,FALSE)</f>
        <v>#N/A</v>
      </c>
      <c r="D87" s="109"/>
      <c r="E87" s="110" t="e">
        <f>VLOOKUP($D87,[3]Listas!$E$2:$F$11,2,FALSE)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09"/>
      <c r="AI87" s="109"/>
      <c r="AJ87" s="109" t="e">
        <f>VLOOKUP($AI87,[3]Listas!$AB$1:$AC$10,2,FALSE)</f>
        <v>#N/A</v>
      </c>
      <c r="AK87" s="109"/>
      <c r="AL87" s="82"/>
      <c r="AM87" s="82"/>
      <c r="AN87" s="82"/>
      <c r="AO87" s="82"/>
      <c r="AP87" s="82"/>
      <c r="AQ87" s="82"/>
      <c r="AR87" s="82"/>
      <c r="AS87" s="82"/>
      <c r="AT87" s="82"/>
      <c r="AU87" s="82"/>
      <c r="AV87" s="82"/>
      <c r="AW87" s="82"/>
      <c r="AX87" s="82"/>
      <c r="AY87" s="82"/>
      <c r="AZ87" s="82"/>
      <c r="BA87" s="82"/>
      <c r="BB87" s="82"/>
    </row>
    <row r="88" spans="1:54" ht="15.75" customHeight="1">
      <c r="A88" s="82"/>
      <c r="B88" s="109"/>
      <c r="C88" s="110" t="e">
        <f>VLOOKUP($B88,[3]Listas!$A$2:$B$5,2,FALSE)</f>
        <v>#N/A</v>
      </c>
      <c r="D88" s="109"/>
      <c r="E88" s="110" t="e">
        <f>VLOOKUP($D88,[3]Listas!$E$2:$F$11,2,FALSE)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09"/>
      <c r="AI88" s="109"/>
      <c r="AJ88" s="109" t="e">
        <f>VLOOKUP($AI88,[3]Listas!$AB$1:$AC$10,2,FALSE)</f>
        <v>#N/A</v>
      </c>
      <c r="AK88" s="109"/>
      <c r="AL88" s="82"/>
      <c r="AM88" s="82"/>
      <c r="AN88" s="82"/>
      <c r="AO88" s="82"/>
      <c r="AP88" s="82"/>
      <c r="AQ88" s="82"/>
      <c r="AR88" s="82"/>
      <c r="AS88" s="82"/>
      <c r="AT88" s="82"/>
      <c r="AU88" s="82"/>
      <c r="AV88" s="82"/>
      <c r="AW88" s="82"/>
      <c r="AX88" s="82"/>
      <c r="AY88" s="82"/>
      <c r="AZ88" s="82"/>
      <c r="BA88" s="82"/>
      <c r="BB88" s="82"/>
    </row>
    <row r="89" spans="1:54" ht="15.75" customHeight="1">
      <c r="A89" s="82"/>
      <c r="B89" s="109"/>
      <c r="C89" s="110" t="e">
        <f>VLOOKUP($B89,[3]Listas!$A$2:$B$5,2,FALSE)</f>
        <v>#N/A</v>
      </c>
      <c r="D89" s="109"/>
      <c r="E89" s="110" t="e">
        <f>VLOOKUP($D89,[3]Listas!$E$2:$F$11,2,FALSE)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09"/>
      <c r="AI89" s="109"/>
      <c r="AJ89" s="109" t="e">
        <f>VLOOKUP($AI89,[3]Listas!$AB$1:$AC$10,2,FALSE)</f>
        <v>#N/A</v>
      </c>
      <c r="AK89" s="109"/>
      <c r="AL89" s="82"/>
      <c r="AM89" s="82"/>
      <c r="AN89" s="82"/>
      <c r="AO89" s="82"/>
      <c r="AP89" s="82"/>
      <c r="AQ89" s="82"/>
      <c r="AR89" s="82"/>
      <c r="AS89" s="82"/>
      <c r="AT89" s="82"/>
      <c r="AU89" s="82"/>
      <c r="AV89" s="82"/>
      <c r="AW89" s="82"/>
      <c r="AX89" s="82"/>
      <c r="AY89" s="82"/>
      <c r="AZ89" s="82"/>
      <c r="BA89" s="82"/>
      <c r="BB89" s="82"/>
    </row>
    <row r="90" spans="1:54" ht="15.75" customHeight="1">
      <c r="A90" s="82"/>
      <c r="B90" s="109"/>
      <c r="C90" s="110" t="e">
        <f>VLOOKUP($B90,[3]Listas!$A$2:$B$5,2,FALSE)</f>
        <v>#N/A</v>
      </c>
      <c r="D90" s="109"/>
      <c r="E90" s="110" t="e">
        <f>VLOOKUP($D90,[3]Listas!$E$2:$F$11,2,FALSE)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09"/>
      <c r="AI90" s="109"/>
      <c r="AJ90" s="109" t="e">
        <f>VLOOKUP($AI90,[3]Listas!$AB$1:$AC$10,2,FALSE)</f>
        <v>#N/A</v>
      </c>
      <c r="AK90" s="109"/>
      <c r="AL90" s="82"/>
      <c r="AM90" s="82"/>
      <c r="AN90" s="82"/>
      <c r="AO90" s="82"/>
      <c r="AP90" s="82"/>
      <c r="AQ90" s="82"/>
      <c r="AR90" s="82"/>
      <c r="AS90" s="82"/>
      <c r="AT90" s="82"/>
      <c r="AU90" s="82"/>
      <c r="AV90" s="82"/>
      <c r="AW90" s="82"/>
      <c r="AX90" s="82"/>
      <c r="AY90" s="82"/>
      <c r="AZ90" s="82"/>
      <c r="BA90" s="82"/>
      <c r="BB90" s="82"/>
    </row>
    <row r="91" spans="1:54" ht="15.75" customHeight="1">
      <c r="A91" s="82"/>
      <c r="B91" s="109"/>
      <c r="C91" s="110" t="e">
        <f>VLOOKUP($B91,[3]Listas!$A$2:$B$5,2,FALSE)</f>
        <v>#N/A</v>
      </c>
      <c r="D91" s="109"/>
      <c r="E91" s="110" t="e">
        <f>VLOOKUP($D91,[3]Listas!$E$2:$F$11,2,FALSE)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09"/>
      <c r="AI91" s="109"/>
      <c r="AJ91" s="109" t="e">
        <f>VLOOKUP($AI91,[3]Listas!$AB$1:$AC$10,2,FALSE)</f>
        <v>#N/A</v>
      </c>
      <c r="AK91" s="109"/>
      <c r="AL91" s="82"/>
      <c r="AM91" s="82"/>
      <c r="AN91" s="82"/>
      <c r="AO91" s="82"/>
      <c r="AP91" s="82"/>
      <c r="AQ91" s="82"/>
      <c r="AR91" s="82"/>
      <c r="AS91" s="82"/>
      <c r="AT91" s="82"/>
      <c r="AU91" s="82"/>
      <c r="AV91" s="82"/>
      <c r="AW91" s="82"/>
      <c r="AX91" s="82"/>
      <c r="AY91" s="82"/>
      <c r="AZ91" s="82"/>
      <c r="BA91" s="82"/>
      <c r="BB91" s="82"/>
    </row>
    <row r="92" spans="1:54" ht="15.75" customHeight="1">
      <c r="A92" s="82"/>
      <c r="B92" s="109"/>
      <c r="C92" s="110" t="e">
        <f>VLOOKUP($B92,[3]Listas!$A$2:$B$5,2,FALSE)</f>
        <v>#N/A</v>
      </c>
      <c r="D92" s="109"/>
      <c r="E92" s="110" t="e">
        <f>VLOOKUP($D92,[3]Listas!$E$2:$F$11,2,FALSE)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09"/>
      <c r="AI92" s="109"/>
      <c r="AJ92" s="109" t="e">
        <f>VLOOKUP($AI92,[3]Listas!$AB$1:$AC$10,2,FALSE)</f>
        <v>#N/A</v>
      </c>
      <c r="AK92" s="109"/>
      <c r="AL92" s="82"/>
      <c r="AM92" s="82"/>
      <c r="AN92" s="82"/>
      <c r="AO92" s="82"/>
      <c r="AP92" s="82"/>
      <c r="AQ92" s="82"/>
      <c r="AR92" s="82"/>
      <c r="AS92" s="82"/>
      <c r="AT92" s="82"/>
      <c r="AU92" s="82"/>
      <c r="AV92" s="82"/>
      <c r="AW92" s="82"/>
      <c r="AX92" s="82"/>
      <c r="AY92" s="82"/>
      <c r="AZ92" s="82"/>
      <c r="BA92" s="82"/>
      <c r="BB92" s="82"/>
    </row>
    <row r="93" spans="1:54" ht="15.75" customHeight="1">
      <c r="A93" s="82"/>
      <c r="B93" s="109"/>
      <c r="C93" s="110" t="e">
        <f>VLOOKUP($B93,[3]Listas!$A$2:$B$5,2,FALSE)</f>
        <v>#N/A</v>
      </c>
      <c r="D93" s="109"/>
      <c r="E93" s="110" t="e">
        <f>VLOOKUP($D93,[3]Listas!$E$2:$F$11,2,FALSE)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09"/>
      <c r="AI93" s="109"/>
      <c r="AJ93" s="109" t="e">
        <f>VLOOKUP($AI93,[3]Listas!$AB$1:$AC$10,2,FALSE)</f>
        <v>#N/A</v>
      </c>
      <c r="AK93" s="109"/>
      <c r="AL93" s="82"/>
      <c r="AM93" s="82"/>
      <c r="AN93" s="82"/>
      <c r="AO93" s="82"/>
      <c r="AP93" s="82"/>
      <c r="AQ93" s="82"/>
      <c r="AR93" s="82"/>
      <c r="AS93" s="82"/>
      <c r="AT93" s="82"/>
      <c r="AU93" s="82"/>
      <c r="AV93" s="82"/>
      <c r="AW93" s="82"/>
      <c r="AX93" s="82"/>
      <c r="AY93" s="82"/>
      <c r="AZ93" s="82"/>
      <c r="BA93" s="82"/>
      <c r="BB93" s="82"/>
    </row>
    <row r="94" spans="1:54" ht="15.75" customHeight="1">
      <c r="A94" s="82"/>
      <c r="B94" s="109"/>
      <c r="C94" s="110" t="e">
        <f>VLOOKUP($B94,[3]Listas!$A$2:$B$5,2,FALSE)</f>
        <v>#N/A</v>
      </c>
      <c r="D94" s="109"/>
      <c r="E94" s="110" t="e">
        <f>VLOOKUP($D94,[3]Listas!$E$2:$F$11,2,FALSE)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09"/>
      <c r="AI94" s="109"/>
      <c r="AJ94" s="109" t="e">
        <f>VLOOKUP($AI94,[3]Listas!$AB$1:$AC$10,2,FALSE)</f>
        <v>#N/A</v>
      </c>
      <c r="AK94" s="109"/>
      <c r="AL94" s="82"/>
      <c r="AM94" s="82"/>
      <c r="AN94" s="82"/>
      <c r="AO94" s="82"/>
      <c r="AP94" s="82"/>
      <c r="AQ94" s="82"/>
      <c r="AR94" s="82"/>
      <c r="AS94" s="82"/>
      <c r="AT94" s="82"/>
      <c r="AU94" s="82"/>
      <c r="AV94" s="82"/>
      <c r="AW94" s="82"/>
      <c r="AX94" s="82"/>
      <c r="AY94" s="82"/>
      <c r="AZ94" s="82"/>
      <c r="BA94" s="82"/>
      <c r="BB94" s="82"/>
    </row>
    <row r="95" spans="1:54" ht="15.75" customHeight="1">
      <c r="A95" s="82"/>
      <c r="B95" s="109"/>
      <c r="C95" s="110" t="e">
        <f>VLOOKUP($B95,[3]Listas!$A$2:$B$5,2,FALSE)</f>
        <v>#N/A</v>
      </c>
      <c r="D95" s="109"/>
      <c r="E95" s="110" t="e">
        <f>VLOOKUP($D95,[3]Listas!$E$2:$F$11,2,FALSE)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3"/>
      <c r="AF95" s="113"/>
      <c r="AG95" s="112"/>
      <c r="AH95" s="112"/>
      <c r="AI95" s="109"/>
      <c r="AJ95" s="109" t="e">
        <f>VLOOKUP($AI95,[3]Listas!$AB$1:$AC$10,2,FALSE)</f>
        <v>#N/A</v>
      </c>
      <c r="AK95" s="109"/>
      <c r="AL95" s="82"/>
      <c r="AM95" s="82"/>
      <c r="AN95" s="82"/>
      <c r="AO95" s="82"/>
      <c r="AP95" s="82"/>
      <c r="AQ95" s="82"/>
      <c r="AR95" s="82"/>
      <c r="AS95" s="82"/>
      <c r="AT95" s="82"/>
      <c r="AU95" s="82"/>
      <c r="AV95" s="82"/>
      <c r="AW95" s="82"/>
      <c r="AX95" s="82"/>
      <c r="AY95" s="82"/>
      <c r="AZ95" s="82"/>
      <c r="BA95" s="82"/>
      <c r="BB95" s="82"/>
    </row>
    <row r="96" spans="1:54" ht="15.75" customHeight="1">
      <c r="A96" s="82"/>
      <c r="B96" s="109"/>
      <c r="C96" s="110" t="e">
        <f>VLOOKUP($B96,[3]Listas!$A$2:$B$5,2,FALSE)</f>
        <v>#N/A</v>
      </c>
      <c r="D96" s="109"/>
      <c r="E96" s="110" t="e">
        <f>VLOOKUP($D96,[3]Listas!$E$2:$F$11,2,FALSE)</f>
        <v>#N/A</v>
      </c>
      <c r="F96" s="109"/>
      <c r="G96" s="109"/>
      <c r="H96" s="109"/>
      <c r="I96" s="109"/>
      <c r="J96" s="109"/>
      <c r="K96" s="109"/>
      <c r="L96" s="109"/>
      <c r="M96" s="109"/>
      <c r="N96" s="109"/>
      <c r="O96" s="109"/>
      <c r="P96" s="109"/>
      <c r="Q96" s="109"/>
      <c r="R96" s="109"/>
      <c r="S96" s="109"/>
      <c r="T96" s="109"/>
      <c r="U96" s="109"/>
      <c r="V96" s="109"/>
      <c r="W96" s="116"/>
      <c r="X96" s="122"/>
      <c r="Y96" s="122"/>
      <c r="Z96" s="116"/>
      <c r="AA96" s="109"/>
      <c r="AB96" s="109"/>
      <c r="AC96" s="109"/>
      <c r="AD96" s="109"/>
      <c r="AE96" s="113"/>
      <c r="AF96" s="113"/>
      <c r="AG96" s="112"/>
      <c r="AH96" s="112"/>
      <c r="AI96" s="109"/>
      <c r="AJ96" s="109" t="e">
        <f>VLOOKUP($AI96,[3]Listas!$AB$1:$AC$10,2,FALSE)</f>
        <v>#N/A</v>
      </c>
      <c r="AK96" s="109"/>
      <c r="AL96" s="82"/>
      <c r="AM96" s="82"/>
      <c r="AN96" s="82"/>
      <c r="AO96" s="82"/>
      <c r="AP96" s="82"/>
      <c r="AQ96" s="82"/>
      <c r="AR96" s="82"/>
      <c r="AS96" s="82"/>
      <c r="AT96" s="82"/>
      <c r="AU96" s="82"/>
      <c r="AV96" s="82"/>
      <c r="AW96" s="82"/>
      <c r="AX96" s="82"/>
      <c r="AY96" s="82"/>
      <c r="AZ96" s="82"/>
      <c r="BA96" s="82"/>
      <c r="BB96" s="82"/>
    </row>
    <row r="97" spans="1:54" ht="15.75" customHeight="1">
      <c r="A97" s="82"/>
      <c r="B97" s="109"/>
      <c r="C97" s="110" t="e">
        <f>VLOOKUP($B97,[3]Listas!$A$2:$B$5,2,FALSE)</f>
        <v>#N/A</v>
      </c>
      <c r="D97" s="109"/>
      <c r="E97" s="110" t="e">
        <f>VLOOKUP($D97,[3]Listas!$E$2:$F$11,2,FALSE)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VLOOKUP($AI97,[3]Listas!$AB$1:$AC$10,2,FALSE)</f>
        <v>#N/A</v>
      </c>
      <c r="AK97" s="109"/>
      <c r="AL97" s="82"/>
      <c r="AM97" s="82"/>
      <c r="AN97" s="82"/>
      <c r="AO97" s="82"/>
      <c r="AP97" s="82"/>
      <c r="AQ97" s="82"/>
      <c r="AR97" s="82"/>
      <c r="AS97" s="82"/>
      <c r="AT97" s="82"/>
      <c r="AU97" s="82"/>
      <c r="AV97" s="82"/>
      <c r="AW97" s="82"/>
      <c r="AX97" s="82"/>
      <c r="AY97" s="82"/>
      <c r="AZ97" s="82"/>
      <c r="BA97" s="82"/>
      <c r="BB97" s="82"/>
    </row>
    <row r="98" spans="1:54" ht="15.75" customHeight="1">
      <c r="A98" s="82"/>
      <c r="B98" s="109"/>
      <c r="C98" s="110" t="e">
        <f>VLOOKUP($B98,[3]Listas!$A$2:$B$5,2,FALSE)</f>
        <v>#N/A</v>
      </c>
      <c r="D98" s="109"/>
      <c r="E98" s="110" t="e">
        <f>VLOOKUP($D98,[3]Listas!$E$2:$F$11,2,FALSE)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VLOOKUP($AI98,[3]Listas!$AB$1:$AC$10,2,FALSE)</f>
        <v>#N/A</v>
      </c>
      <c r="AK98" s="109"/>
      <c r="AL98" s="82"/>
      <c r="AM98" s="82"/>
      <c r="AN98" s="82"/>
      <c r="AO98" s="82"/>
      <c r="AP98" s="82"/>
      <c r="AQ98" s="82"/>
      <c r="AR98" s="82"/>
      <c r="AS98" s="82"/>
      <c r="AT98" s="82"/>
      <c r="AU98" s="82"/>
      <c r="AV98" s="82"/>
      <c r="AW98" s="82"/>
      <c r="AX98" s="82"/>
      <c r="AY98" s="82"/>
      <c r="AZ98" s="82"/>
      <c r="BA98" s="82"/>
      <c r="BB98" s="82"/>
    </row>
    <row r="99" spans="1:54" ht="15.75" customHeight="1">
      <c r="A99" s="82"/>
      <c r="B99" s="109"/>
      <c r="C99" s="110" t="e">
        <f>VLOOKUP($B99,[3]Listas!$A$2:$B$5,2,FALSE)</f>
        <v>#N/A</v>
      </c>
      <c r="D99" s="109"/>
      <c r="E99" s="110" t="e">
        <f>VLOOKUP($D99,[3]Listas!$E$2:$F$11,2,FALSE)</f>
        <v>#N/A</v>
      </c>
      <c r="F99" s="109"/>
      <c r="G99" s="109"/>
      <c r="H99" s="109"/>
      <c r="I99" s="109"/>
      <c r="J99" s="109"/>
      <c r="K99" s="109"/>
      <c r="L99" s="109"/>
      <c r="M99" s="109"/>
      <c r="N99" s="109"/>
      <c r="O99" s="109"/>
      <c r="P99" s="109"/>
      <c r="Q99" s="109"/>
      <c r="R99" s="109"/>
      <c r="S99" s="109"/>
      <c r="T99" s="109"/>
      <c r="U99" s="109"/>
      <c r="V99" s="109"/>
      <c r="W99" s="116"/>
      <c r="X99" s="116"/>
      <c r="Y99" s="116"/>
      <c r="Z99" s="122"/>
      <c r="AA99" s="109"/>
      <c r="AB99" s="109"/>
      <c r="AC99" s="109"/>
      <c r="AD99" s="109"/>
      <c r="AE99" s="113"/>
      <c r="AF99" s="113"/>
      <c r="AG99" s="112"/>
      <c r="AH99" s="112"/>
      <c r="AI99" s="109"/>
      <c r="AJ99" s="109" t="e">
        <f>VLOOKUP($AI99,[3]Listas!$AB$1:$AC$10,2,FALSE)</f>
        <v>#N/A</v>
      </c>
      <c r="AK99" s="109"/>
      <c r="AL99" s="82"/>
      <c r="AM99" s="82"/>
      <c r="AN99" s="82"/>
      <c r="AO99" s="82"/>
      <c r="AP99" s="82"/>
      <c r="AQ99" s="82"/>
      <c r="AR99" s="82"/>
      <c r="AS99" s="82"/>
      <c r="AT99" s="82"/>
      <c r="AU99" s="82"/>
      <c r="AV99" s="82"/>
      <c r="AW99" s="82"/>
      <c r="AX99" s="82"/>
      <c r="AY99" s="82"/>
      <c r="AZ99" s="82"/>
      <c r="BA99" s="82"/>
      <c r="BB99" s="82"/>
    </row>
    <row r="100" spans="1:54" ht="15.75" customHeight="1">
      <c r="A100" s="82"/>
      <c r="B100" s="109"/>
      <c r="C100" s="110" t="e">
        <f>VLOOKUP($B100,[3]Listas!$A$2:$B$5,2,FALSE)</f>
        <v>#N/A</v>
      </c>
      <c r="D100" s="109"/>
      <c r="E100" s="110" t="e">
        <f>VLOOKUP($D100,[3]Listas!$E$2:$F$11,2,FALSE)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VLOOKUP($AI100,[3]Listas!$AB$1:$AC$10,2,FALSE)</f>
        <v>#N/A</v>
      </c>
      <c r="AK100" s="109"/>
      <c r="AL100" s="82"/>
      <c r="AM100" s="82"/>
      <c r="AN100" s="82"/>
      <c r="AO100" s="82"/>
      <c r="AP100" s="82"/>
      <c r="AQ100" s="82"/>
      <c r="AR100" s="82"/>
      <c r="AS100" s="82"/>
      <c r="AT100" s="82"/>
      <c r="AU100" s="82"/>
      <c r="AV100" s="82"/>
      <c r="AW100" s="82"/>
      <c r="AX100" s="82"/>
      <c r="AY100" s="82"/>
      <c r="AZ100" s="82"/>
      <c r="BA100" s="82"/>
      <c r="BB100" s="82"/>
    </row>
    <row r="101" spans="1:54" ht="15.75" customHeight="1">
      <c r="A101" s="82"/>
      <c r="B101" s="109"/>
      <c r="C101" s="110" t="e">
        <f>VLOOKUP($B101,[3]Listas!$A$2:$B$5,2,FALSE)</f>
        <v>#N/A</v>
      </c>
      <c r="D101" s="109"/>
      <c r="E101" s="110" t="e">
        <f>VLOOKUP($D101,[3]Listas!$E$2:$F$11,2,FALSE)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VLOOKUP($AI101,[3]Listas!$AB$1:$AC$10,2,FALSE)</f>
        <v>#N/A</v>
      </c>
      <c r="AK101" s="109"/>
      <c r="AL101" s="82"/>
      <c r="AM101" s="82"/>
      <c r="AN101" s="82"/>
      <c r="AO101" s="82"/>
      <c r="AP101" s="82"/>
      <c r="AQ101" s="82"/>
      <c r="AR101" s="82"/>
      <c r="AS101" s="82"/>
      <c r="AT101" s="82"/>
      <c r="AU101" s="82"/>
      <c r="AV101" s="82"/>
      <c r="AW101" s="82"/>
      <c r="AX101" s="82"/>
      <c r="AY101" s="82"/>
      <c r="AZ101" s="82"/>
      <c r="BA101" s="82"/>
      <c r="BB101" s="82"/>
    </row>
    <row r="102" spans="1:54" ht="15.75" customHeight="1">
      <c r="A102" s="82"/>
      <c r="B102" s="109"/>
      <c r="C102" s="110" t="e">
        <f>VLOOKUP($B102,[3]Listas!$A$2:$B$5,2,FALSE)</f>
        <v>#N/A</v>
      </c>
      <c r="D102" s="109"/>
      <c r="E102" s="110" t="e">
        <f>VLOOKUP($D102,[3]Listas!$E$2:$F$11,2,FALSE)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VLOOKUP($AI102,[3]Listas!$AB$1:$AC$10,2,FALSE)</f>
        <v>#N/A</v>
      </c>
      <c r="AK102" s="109"/>
      <c r="AL102" s="82"/>
      <c r="AM102" s="82"/>
      <c r="AN102" s="82"/>
      <c r="AO102" s="82"/>
      <c r="AP102" s="82"/>
      <c r="AQ102" s="82"/>
      <c r="AR102" s="82"/>
      <c r="AS102" s="82"/>
      <c r="AT102" s="82"/>
      <c r="AU102" s="82"/>
      <c r="AV102" s="82"/>
      <c r="AW102" s="82"/>
      <c r="AX102" s="82"/>
      <c r="AY102" s="82"/>
      <c r="AZ102" s="82"/>
      <c r="BA102" s="82"/>
      <c r="BB102" s="82"/>
    </row>
    <row r="103" spans="1:54" ht="15.75" customHeight="1">
      <c r="A103" s="82"/>
      <c r="B103" s="109"/>
      <c r="C103" s="110" t="e">
        <f>VLOOKUP($B103,[3]Listas!$A$2:$B$5,2,FALSE)</f>
        <v>#N/A</v>
      </c>
      <c r="D103" s="109"/>
      <c r="E103" s="110" t="e">
        <f>VLOOKUP($D103,[3]Listas!$E$2:$F$11,2,FALSE)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VLOOKUP($AI103,[3]Listas!$AB$1:$AC$10,2,FALSE)</f>
        <v>#N/A</v>
      </c>
      <c r="AK103" s="109"/>
      <c r="AL103" s="82"/>
      <c r="AM103" s="82"/>
      <c r="AN103" s="82"/>
      <c r="AO103" s="82"/>
      <c r="AP103" s="82"/>
      <c r="AQ103" s="82"/>
      <c r="AR103" s="82"/>
      <c r="AS103" s="82"/>
      <c r="AT103" s="82"/>
      <c r="AU103" s="82"/>
      <c r="AV103" s="82"/>
      <c r="AW103" s="82"/>
      <c r="AX103" s="82"/>
      <c r="AY103" s="82"/>
      <c r="AZ103" s="82"/>
      <c r="BA103" s="82"/>
      <c r="BB103" s="82"/>
    </row>
    <row r="104" spans="1:54" ht="15.75" customHeight="1">
      <c r="A104" s="82"/>
      <c r="B104" s="109"/>
      <c r="C104" s="110" t="e">
        <f>VLOOKUP($B104,[3]Listas!$A$2:$B$5,2,FALSE)</f>
        <v>#N/A</v>
      </c>
      <c r="D104" s="109"/>
      <c r="E104" s="110" t="e">
        <f>VLOOKUP($D104,[3]Listas!$E$2:$F$11,2,FALSE)</f>
        <v>#N/A</v>
      </c>
      <c r="F104" s="109"/>
      <c r="G104" s="109"/>
      <c r="H104" s="109"/>
      <c r="I104" s="109"/>
      <c r="J104" s="109"/>
      <c r="K104" s="109"/>
      <c r="L104" s="109"/>
      <c r="M104" s="109"/>
      <c r="N104" s="109"/>
      <c r="O104" s="109"/>
      <c r="P104" s="109"/>
      <c r="Q104" s="109"/>
      <c r="R104" s="109"/>
      <c r="S104" s="109"/>
      <c r="T104" s="109"/>
      <c r="U104" s="109"/>
      <c r="V104" s="109"/>
      <c r="W104" s="116"/>
      <c r="X104" s="120"/>
      <c r="Y104" s="120"/>
      <c r="Z104" s="122"/>
      <c r="AA104" s="109"/>
      <c r="AB104" s="109"/>
      <c r="AC104" s="109"/>
      <c r="AD104" s="109"/>
      <c r="AE104" s="117"/>
      <c r="AF104" s="117"/>
      <c r="AG104" s="112"/>
      <c r="AH104" s="112"/>
      <c r="AI104" s="109"/>
      <c r="AJ104" s="109" t="e">
        <f>VLOOKUP($AI104,[3]Listas!$AB$1:$AC$10,2,FALSE)</f>
        <v>#N/A</v>
      </c>
      <c r="AK104" s="109"/>
      <c r="AL104" s="82"/>
      <c r="AM104" s="82"/>
      <c r="AN104" s="82"/>
      <c r="AO104" s="82"/>
      <c r="AP104" s="82"/>
      <c r="AQ104" s="82"/>
      <c r="AR104" s="82"/>
      <c r="AS104" s="82"/>
      <c r="AT104" s="82"/>
      <c r="AU104" s="82"/>
      <c r="AV104" s="82"/>
      <c r="AW104" s="82"/>
      <c r="AX104" s="82"/>
      <c r="AY104" s="82"/>
      <c r="AZ104" s="82"/>
      <c r="BA104" s="82"/>
      <c r="BB104" s="82"/>
    </row>
    <row r="105" spans="1:54" ht="15.75" customHeight="1">
      <c r="A105" s="82"/>
      <c r="B105" s="109"/>
      <c r="C105" s="110" t="e">
        <f>VLOOKUP($B105,[3]Listas!$A$2:$B$5,2,FALSE)</f>
        <v>#N/A</v>
      </c>
      <c r="D105" s="109"/>
      <c r="E105" s="110" t="e">
        <f>VLOOKUP($D105,[3]Listas!$E$2:$F$11,2,FALSE)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VLOOKUP($AI105,[3]Listas!$AB$1:$AC$10,2,FALSE)</f>
        <v>#N/A</v>
      </c>
      <c r="AK105" s="109"/>
      <c r="AL105" s="82"/>
      <c r="AM105" s="82"/>
      <c r="AN105" s="82"/>
      <c r="AO105" s="82"/>
      <c r="AP105" s="82"/>
      <c r="AQ105" s="82"/>
      <c r="AR105" s="82"/>
      <c r="AS105" s="82"/>
      <c r="AT105" s="82"/>
      <c r="AU105" s="82"/>
      <c r="AV105" s="82"/>
      <c r="AW105" s="82"/>
      <c r="AX105" s="82"/>
      <c r="AY105" s="82"/>
      <c r="AZ105" s="82"/>
      <c r="BA105" s="82"/>
      <c r="BB105" s="82"/>
    </row>
    <row r="106" spans="1:54" ht="15.75" customHeight="1">
      <c r="A106" s="82"/>
      <c r="B106" s="109"/>
      <c r="C106" s="110" t="e">
        <f>VLOOKUP($B106,[3]Listas!$A$2:$B$5,2,FALSE)</f>
        <v>#N/A</v>
      </c>
      <c r="D106" s="109"/>
      <c r="E106" s="110" t="e">
        <f>VLOOKUP($D106,[3]Listas!$E$2:$F$11,2,FALSE)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9"/>
      <c r="AF106" s="119"/>
      <c r="AG106" s="112"/>
      <c r="AH106" s="112"/>
      <c r="AI106" s="109"/>
      <c r="AJ106" s="109" t="e">
        <f>VLOOKUP($AI106,[3]Listas!$AB$1:$AC$10,2,FALSE)</f>
        <v>#N/A</v>
      </c>
      <c r="AK106" s="109"/>
      <c r="AL106" s="82"/>
      <c r="AM106" s="82"/>
      <c r="AN106" s="82"/>
      <c r="AO106" s="82"/>
      <c r="AP106" s="82"/>
      <c r="AQ106" s="82"/>
      <c r="AR106" s="82"/>
      <c r="AS106" s="82"/>
      <c r="AT106" s="82"/>
      <c r="AU106" s="82"/>
      <c r="AV106" s="82"/>
      <c r="AW106" s="82"/>
      <c r="AX106" s="82"/>
      <c r="AY106" s="82"/>
      <c r="AZ106" s="82"/>
      <c r="BA106" s="82"/>
      <c r="BB106" s="82"/>
    </row>
    <row r="107" spans="1:54" ht="15.75" customHeight="1">
      <c r="A107" s="82"/>
      <c r="B107" s="109"/>
      <c r="C107" s="110" t="e">
        <f>VLOOKUP($B107,[3]Listas!$A$2:$B$5,2,FALSE)</f>
        <v>#N/A</v>
      </c>
      <c r="D107" s="109"/>
      <c r="E107" s="110" t="e">
        <f>VLOOKUP($D107,[3]Listas!$E$2:$F$11,2,FALSE)</f>
        <v>#N/A</v>
      </c>
      <c r="F107" s="109"/>
      <c r="G107" s="109"/>
      <c r="H107" s="109"/>
      <c r="I107" s="109"/>
      <c r="J107" s="109"/>
      <c r="K107" s="109"/>
      <c r="L107" s="109"/>
      <c r="M107" s="109"/>
      <c r="N107" s="109"/>
      <c r="O107" s="109"/>
      <c r="P107" s="109"/>
      <c r="Q107" s="109"/>
      <c r="R107" s="109"/>
      <c r="S107" s="109"/>
      <c r="T107" s="109"/>
      <c r="U107" s="109"/>
      <c r="V107" s="109"/>
      <c r="W107" s="116"/>
      <c r="X107" s="116"/>
      <c r="Y107" s="116"/>
      <c r="Z107" s="122"/>
      <c r="AA107" s="109"/>
      <c r="AB107" s="109"/>
      <c r="AC107" s="109"/>
      <c r="AD107" s="109"/>
      <c r="AE107" s="119"/>
      <c r="AF107" s="119"/>
      <c r="AG107" s="112"/>
      <c r="AH107" s="109"/>
      <c r="AI107" s="109"/>
      <c r="AJ107" s="109" t="e">
        <f>VLOOKUP($AI107,[3]Listas!$AB$1:$AC$10,2,FALSE)</f>
        <v>#N/A</v>
      </c>
      <c r="AK107" s="109"/>
      <c r="AL107" s="82"/>
      <c r="AM107" s="82"/>
      <c r="AN107" s="82"/>
      <c r="AO107" s="82"/>
      <c r="AP107" s="82"/>
      <c r="AQ107" s="82"/>
      <c r="AR107" s="82"/>
      <c r="AS107" s="82"/>
      <c r="AT107" s="82"/>
      <c r="AU107" s="82"/>
      <c r="AV107" s="82"/>
      <c r="AW107" s="82"/>
      <c r="AX107" s="82"/>
      <c r="AY107" s="82"/>
      <c r="AZ107" s="82"/>
      <c r="BA107" s="82"/>
      <c r="BB107" s="82"/>
    </row>
    <row r="108" spans="1:54" ht="15.75" customHeight="1">
      <c r="A108" s="82"/>
      <c r="B108" s="109"/>
      <c r="C108" s="110" t="e">
        <f>VLOOKUP($B108,[3]Listas!$A$2:$B$5,2,FALSE)</f>
        <v>#N/A</v>
      </c>
      <c r="D108" s="109"/>
      <c r="E108" s="110" t="e">
        <f>VLOOKUP($D108,[3]Listas!$E$2:$F$11,2,FALSE)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09"/>
      <c r="AI108" s="109"/>
      <c r="AJ108" s="109" t="e">
        <f>VLOOKUP($AI108,[3]Listas!$AB$1:$AC$10,2,FALSE)</f>
        <v>#N/A</v>
      </c>
      <c r="AK108" s="109"/>
      <c r="AL108" s="82"/>
      <c r="AM108" s="82"/>
      <c r="AN108" s="82"/>
      <c r="AO108" s="82"/>
      <c r="AP108" s="82"/>
      <c r="AQ108" s="82"/>
      <c r="AR108" s="82"/>
      <c r="AS108" s="82"/>
      <c r="AT108" s="82"/>
      <c r="AU108" s="82"/>
      <c r="AV108" s="82"/>
      <c r="AW108" s="82"/>
      <c r="AX108" s="82"/>
      <c r="AY108" s="82"/>
      <c r="AZ108" s="82"/>
      <c r="BA108" s="82"/>
      <c r="BB108" s="82"/>
    </row>
    <row r="109" spans="1:54" ht="15.75" customHeight="1">
      <c r="A109" s="82"/>
      <c r="B109" s="109"/>
      <c r="C109" s="110" t="e">
        <f>VLOOKUP($B109,[3]Listas!$A$2:$B$5,2,FALSE)</f>
        <v>#N/A</v>
      </c>
      <c r="D109" s="109"/>
      <c r="E109" s="110" t="e">
        <f>VLOOKUP($D109,[3]Listas!$E$2:$F$11,2,FALSE)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09"/>
      <c r="AI109" s="109"/>
      <c r="AJ109" s="109" t="e">
        <f>VLOOKUP($AI109,[3]Listas!$AB$1:$AC$10,2,FALSE)</f>
        <v>#N/A</v>
      </c>
      <c r="AK109" s="109"/>
      <c r="AL109" s="82"/>
      <c r="AM109" s="82"/>
      <c r="AN109" s="82"/>
      <c r="AO109" s="82"/>
      <c r="AP109" s="82"/>
      <c r="AQ109" s="82"/>
      <c r="AR109" s="82"/>
      <c r="AS109" s="82"/>
      <c r="AT109" s="82"/>
      <c r="AU109" s="82"/>
      <c r="AV109" s="82"/>
      <c r="AW109" s="82"/>
      <c r="AX109" s="82"/>
      <c r="AY109" s="82"/>
      <c r="AZ109" s="82"/>
      <c r="BA109" s="82"/>
      <c r="BB109" s="82"/>
    </row>
    <row r="110" spans="1:54" ht="15.75" customHeight="1">
      <c r="A110" s="82"/>
      <c r="B110" s="109"/>
      <c r="C110" s="110" t="e">
        <f>VLOOKUP($B110,[3]Listas!$A$2:$B$5,2,FALSE)</f>
        <v>#N/A</v>
      </c>
      <c r="D110" s="109"/>
      <c r="E110" s="110" t="e">
        <f>VLOOKUP($D110,[3]Listas!$E$2:$F$11,2,FALSE)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09"/>
      <c r="AI110" s="109"/>
      <c r="AJ110" s="109" t="e">
        <f>VLOOKUP($AI110,[3]Listas!$AB$1:$AC$10,2,FALSE)</f>
        <v>#N/A</v>
      </c>
      <c r="AK110" s="109"/>
      <c r="AL110" s="82"/>
      <c r="AM110" s="82"/>
      <c r="AN110" s="82"/>
      <c r="AO110" s="82"/>
      <c r="AP110" s="82"/>
      <c r="AQ110" s="82"/>
      <c r="AR110" s="82"/>
      <c r="AS110" s="82"/>
      <c r="AT110" s="82"/>
      <c r="AU110" s="82"/>
      <c r="AV110" s="82"/>
      <c r="AW110" s="82"/>
      <c r="AX110" s="82"/>
      <c r="AY110" s="82"/>
      <c r="AZ110" s="82"/>
      <c r="BA110" s="82"/>
      <c r="BB110" s="82"/>
    </row>
    <row r="111" spans="1:54" ht="15.75" customHeight="1">
      <c r="A111" s="82"/>
      <c r="B111" s="109"/>
      <c r="C111" s="110" t="e">
        <f>VLOOKUP($B111,[3]Listas!$A$2:$B$5,2,FALSE)</f>
        <v>#N/A</v>
      </c>
      <c r="D111" s="109"/>
      <c r="E111" s="110" t="e">
        <f>VLOOKUP($D111,[3]Listas!$E$2:$F$11,2,FALSE)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16"/>
      <c r="AA111" s="109"/>
      <c r="AB111" s="109"/>
      <c r="AC111" s="109"/>
      <c r="AD111" s="109"/>
      <c r="AE111" s="119"/>
      <c r="AF111" s="119"/>
      <c r="AG111" s="112"/>
      <c r="AH111" s="109"/>
      <c r="AI111" s="109"/>
      <c r="AJ111" s="109" t="e">
        <f>VLOOKUP($AI111,[3]Listas!$AB$1:$AC$10,2,FALSE)</f>
        <v>#N/A</v>
      </c>
      <c r="AK111" s="109"/>
      <c r="AL111" s="82"/>
      <c r="AM111" s="82"/>
      <c r="AN111" s="82"/>
      <c r="AO111" s="82"/>
      <c r="AP111" s="82"/>
      <c r="AQ111" s="82"/>
      <c r="AR111" s="82"/>
      <c r="AS111" s="82"/>
      <c r="AT111" s="82"/>
      <c r="AU111" s="82"/>
      <c r="AV111" s="82"/>
      <c r="AW111" s="82"/>
      <c r="AX111" s="82"/>
      <c r="AY111" s="82"/>
      <c r="AZ111" s="82"/>
      <c r="BA111" s="82"/>
      <c r="BB111" s="82"/>
    </row>
    <row r="112" spans="1:54" ht="15.75" customHeight="1">
      <c r="A112" s="82"/>
      <c r="B112" s="109"/>
      <c r="C112" s="110" t="e">
        <f>VLOOKUP($B112,[3]Listas!$A$2:$B$5,2,FALSE)</f>
        <v>#N/A</v>
      </c>
      <c r="D112" s="109"/>
      <c r="E112" s="110" t="e">
        <f>VLOOKUP($D112,[3]Listas!$E$2:$F$11,2,FALSE)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09"/>
      <c r="AI112" s="109"/>
      <c r="AJ112" s="109" t="e">
        <f>VLOOKUP($AI112,[3]Listas!$AB$1:$AC$10,2,FALSE)</f>
        <v>#N/A</v>
      </c>
      <c r="AK112" s="109"/>
      <c r="AL112" s="82"/>
      <c r="AM112" s="82"/>
      <c r="AN112" s="82"/>
      <c r="AO112" s="82"/>
      <c r="AP112" s="82"/>
      <c r="AQ112" s="82"/>
      <c r="AR112" s="82"/>
      <c r="AS112" s="82"/>
      <c r="AT112" s="82"/>
      <c r="AU112" s="82"/>
      <c r="AV112" s="82"/>
      <c r="AW112" s="82"/>
      <c r="AX112" s="82"/>
      <c r="AY112" s="82"/>
      <c r="AZ112" s="82"/>
      <c r="BA112" s="82"/>
      <c r="BB112" s="82"/>
    </row>
    <row r="113" spans="1:54" ht="15.75" customHeight="1">
      <c r="A113" s="82"/>
      <c r="B113" s="109"/>
      <c r="C113" s="110" t="e">
        <f>VLOOKUP($B113,[3]Listas!$A$2:$B$5,2,FALSE)</f>
        <v>#N/A</v>
      </c>
      <c r="D113" s="109"/>
      <c r="E113" s="110" t="e">
        <f>VLOOKUP($D113,[3]Listas!$E$2:$F$11,2,FALSE)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09"/>
      <c r="AI113" s="109"/>
      <c r="AJ113" s="109" t="e">
        <f>VLOOKUP($AI113,[3]Listas!$AB$1:$AC$10,2,FALSE)</f>
        <v>#N/A</v>
      </c>
      <c r="AK113" s="109"/>
      <c r="AL113" s="82"/>
      <c r="AM113" s="82"/>
      <c r="AN113" s="82"/>
      <c r="AO113" s="82"/>
      <c r="AP113" s="82"/>
      <c r="AQ113" s="82"/>
      <c r="AR113" s="82"/>
      <c r="AS113" s="82"/>
      <c r="AT113" s="82"/>
      <c r="AU113" s="82"/>
      <c r="AV113" s="82"/>
      <c r="AW113" s="82"/>
      <c r="AX113" s="82"/>
      <c r="AY113" s="82"/>
      <c r="AZ113" s="82"/>
      <c r="BA113" s="82"/>
      <c r="BB113" s="82"/>
    </row>
    <row r="114" spans="1:54" ht="15.75" customHeight="1">
      <c r="A114" s="82"/>
      <c r="B114" s="109"/>
      <c r="C114" s="110" t="e">
        <f>VLOOKUP($B114,[3]Listas!$A$2:$B$5,2,FALSE)</f>
        <v>#N/A</v>
      </c>
      <c r="D114" s="109"/>
      <c r="E114" s="110" t="e">
        <f>VLOOKUP($D114,[3]Listas!$E$2:$F$11,2,FALSE)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09"/>
      <c r="AI114" s="109"/>
      <c r="AJ114" s="109" t="e">
        <f>VLOOKUP($AI114,[3]Listas!$AB$1:$AC$10,2,FALSE)</f>
        <v>#N/A</v>
      </c>
      <c r="AK114" s="109"/>
      <c r="AL114" s="82"/>
      <c r="AM114" s="82"/>
      <c r="AN114" s="82"/>
      <c r="AO114" s="82"/>
      <c r="AP114" s="82"/>
      <c r="AQ114" s="82"/>
      <c r="AR114" s="82"/>
      <c r="AS114" s="82"/>
      <c r="AT114" s="82"/>
      <c r="AU114" s="82"/>
      <c r="AV114" s="82"/>
      <c r="AW114" s="82"/>
      <c r="AX114" s="82"/>
      <c r="AY114" s="82"/>
      <c r="AZ114" s="82"/>
      <c r="BA114" s="82"/>
      <c r="BB114" s="82"/>
    </row>
    <row r="115" spans="1:54" ht="15.75" customHeight="1">
      <c r="A115" s="82"/>
      <c r="B115" s="109"/>
      <c r="C115" s="110" t="e">
        <f>VLOOKUP($B115,[3]Listas!$A$2:$B$5,2,FALSE)</f>
        <v>#N/A</v>
      </c>
      <c r="D115" s="109"/>
      <c r="E115" s="110" t="e">
        <f>VLOOKUP($D115,[3]Listas!$E$2:$F$11,2,FALSE)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09"/>
      <c r="AI115" s="109"/>
      <c r="AJ115" s="109" t="e">
        <f>VLOOKUP($AI115,[3]Listas!$AB$1:$AC$10,2,FALSE)</f>
        <v>#N/A</v>
      </c>
      <c r="AK115" s="109"/>
      <c r="AL115" s="82"/>
      <c r="AM115" s="82"/>
      <c r="AN115" s="82"/>
      <c r="AO115" s="82"/>
      <c r="AP115" s="82"/>
      <c r="AQ115" s="82"/>
      <c r="AR115" s="82"/>
      <c r="AS115" s="82"/>
      <c r="AT115" s="82"/>
      <c r="AU115" s="82"/>
      <c r="AV115" s="82"/>
      <c r="AW115" s="82"/>
      <c r="AX115" s="82"/>
      <c r="AY115" s="82"/>
      <c r="AZ115" s="82"/>
      <c r="BA115" s="82"/>
      <c r="BB115" s="82"/>
    </row>
    <row r="116" spans="1:54" ht="15.75" customHeight="1">
      <c r="A116" s="82"/>
      <c r="B116" s="109"/>
      <c r="C116" s="110" t="e">
        <f>VLOOKUP($B116,[3]Listas!$A$2:$B$5,2,FALSE)</f>
        <v>#N/A</v>
      </c>
      <c r="D116" s="109"/>
      <c r="E116" s="110" t="e">
        <f>VLOOKUP($D116,[3]Listas!$E$2:$F$11,2,FALSE)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09"/>
      <c r="AI116" s="109"/>
      <c r="AJ116" s="109" t="e">
        <f>VLOOKUP($AI116,[3]Listas!$AB$1:$AC$10,2,FALSE)</f>
        <v>#N/A</v>
      </c>
      <c r="AK116" s="109"/>
      <c r="AL116" s="82"/>
      <c r="AM116" s="82"/>
      <c r="AN116" s="82"/>
      <c r="AO116" s="82"/>
      <c r="AP116" s="82"/>
      <c r="AQ116" s="82"/>
      <c r="AR116" s="82"/>
      <c r="AS116" s="82"/>
      <c r="AT116" s="82"/>
      <c r="AU116" s="82"/>
      <c r="AV116" s="82"/>
      <c r="AW116" s="82"/>
      <c r="AX116" s="82"/>
      <c r="AY116" s="82"/>
      <c r="AZ116" s="82"/>
      <c r="BA116" s="82"/>
      <c r="BB116" s="82"/>
    </row>
    <row r="117" spans="1:54" ht="15.75" customHeight="1">
      <c r="A117" s="82"/>
      <c r="B117" s="109"/>
      <c r="C117" s="110" t="e">
        <f>VLOOKUP($B117,[3]Listas!$A$2:$B$5,2,FALSE)</f>
        <v>#N/A</v>
      </c>
      <c r="D117" s="109"/>
      <c r="E117" s="110" t="e">
        <f>VLOOKUP($D117,[3]Listas!$E$2:$F$11,2,FALSE)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09"/>
      <c r="AI117" s="109"/>
      <c r="AJ117" s="109" t="e">
        <f>VLOOKUP($AI117,[3]Listas!$AB$1:$AC$10,2,FALSE)</f>
        <v>#N/A</v>
      </c>
      <c r="AK117" s="109"/>
      <c r="AL117" s="82"/>
      <c r="AM117" s="82"/>
      <c r="AN117" s="82"/>
      <c r="AO117" s="82"/>
      <c r="AP117" s="82"/>
      <c r="AQ117" s="82"/>
      <c r="AR117" s="82"/>
      <c r="AS117" s="82"/>
      <c r="AT117" s="82"/>
      <c r="AU117" s="82"/>
      <c r="AV117" s="82"/>
      <c r="AW117" s="82"/>
      <c r="AX117" s="82"/>
      <c r="AY117" s="82"/>
      <c r="AZ117" s="82"/>
      <c r="BA117" s="82"/>
      <c r="BB117" s="82"/>
    </row>
    <row r="118" spans="1:54" ht="15.75" customHeight="1">
      <c r="A118" s="82"/>
      <c r="B118" s="109"/>
      <c r="C118" s="110" t="e">
        <f>VLOOKUP($B118,[3]Listas!$A$2:$B$5,2,FALSE)</f>
        <v>#N/A</v>
      </c>
      <c r="D118" s="109"/>
      <c r="E118" s="110" t="e">
        <f>VLOOKUP($D118,[3]Listas!$E$2:$F$11,2,FALSE)</f>
        <v>#N/A</v>
      </c>
      <c r="F118" s="109"/>
      <c r="G118" s="109"/>
      <c r="H118" s="109"/>
      <c r="I118" s="109"/>
      <c r="J118" s="109"/>
      <c r="K118" s="109"/>
      <c r="L118" s="109"/>
      <c r="M118" s="109"/>
      <c r="N118" s="109"/>
      <c r="O118" s="109"/>
      <c r="P118" s="109"/>
      <c r="Q118" s="109"/>
      <c r="R118" s="109"/>
      <c r="S118" s="109"/>
      <c r="T118" s="109"/>
      <c r="U118" s="109"/>
      <c r="V118" s="109"/>
      <c r="W118" s="116"/>
      <c r="X118" s="123"/>
      <c r="Y118" s="123"/>
      <c r="Z118" s="116"/>
      <c r="AA118" s="124"/>
      <c r="AB118" s="124"/>
      <c r="AC118" s="124"/>
      <c r="AD118" s="124"/>
      <c r="AE118" s="113"/>
      <c r="AF118" s="113"/>
      <c r="AG118" s="112"/>
      <c r="AH118" s="112"/>
      <c r="AI118" s="109"/>
      <c r="AJ118" s="109" t="e">
        <f>VLOOKUP($AI118,[3]Listas!$AB$1:$AC$10,2,FALSE)</f>
        <v>#N/A</v>
      </c>
      <c r="AK118" s="109"/>
      <c r="AL118" s="82"/>
      <c r="AM118" s="82"/>
      <c r="AN118" s="82"/>
      <c r="AO118" s="82"/>
      <c r="AP118" s="82"/>
      <c r="AQ118" s="82"/>
      <c r="AR118" s="82"/>
      <c r="AS118" s="82"/>
      <c r="AT118" s="82"/>
      <c r="AU118" s="82"/>
      <c r="AV118" s="82"/>
      <c r="AW118" s="82"/>
      <c r="AX118" s="82"/>
      <c r="AY118" s="82"/>
      <c r="AZ118" s="82"/>
      <c r="BA118" s="82"/>
      <c r="BB118" s="82"/>
    </row>
    <row r="119" spans="1:54" ht="15.75" customHeight="1">
      <c r="A119" s="82"/>
      <c r="B119" s="109"/>
      <c r="C119" s="110" t="e">
        <f>VLOOKUP($B119,[3]Listas!$A$2:$B$5,2,FALSE)</f>
        <v>#N/A</v>
      </c>
      <c r="D119" s="109"/>
      <c r="E119" s="110" t="e">
        <f>VLOOKUP($D119,[3]Listas!$E$2:$F$11,2,FALSE)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VLOOKUP($AI119,[3]Listas!$AB$1:$AC$10,2,FALSE)</f>
        <v>#N/A</v>
      </c>
      <c r="AK119" s="109"/>
      <c r="AL119" s="82"/>
      <c r="AM119" s="82"/>
      <c r="AN119" s="82"/>
      <c r="AO119" s="82"/>
      <c r="AP119" s="82"/>
      <c r="AQ119" s="82"/>
      <c r="AR119" s="82"/>
      <c r="AS119" s="82"/>
      <c r="AT119" s="82"/>
      <c r="AU119" s="82"/>
      <c r="AV119" s="82"/>
      <c r="AW119" s="82"/>
      <c r="AX119" s="82"/>
      <c r="AY119" s="82"/>
      <c r="AZ119" s="82"/>
      <c r="BA119" s="82"/>
      <c r="BB119" s="82"/>
    </row>
    <row r="120" spans="1:54" ht="15.75" customHeight="1">
      <c r="A120" s="82"/>
      <c r="B120" s="109"/>
      <c r="C120" s="110" t="e">
        <f>VLOOKUP($B120,[3]Listas!$A$2:$B$5,2,FALSE)</f>
        <v>#N/A</v>
      </c>
      <c r="D120" s="109"/>
      <c r="E120" s="110" t="e">
        <f>VLOOKUP($D120,[3]Listas!$E$2:$F$11,2,FALSE)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VLOOKUP($AI120,[3]Listas!$AB$1:$AC$10,2,FALSE)</f>
        <v>#N/A</v>
      </c>
      <c r="AK120" s="109"/>
      <c r="AL120" s="82"/>
      <c r="AM120" s="82"/>
      <c r="AN120" s="82"/>
      <c r="AO120" s="82"/>
      <c r="AP120" s="82"/>
      <c r="AQ120" s="82"/>
      <c r="AR120" s="82"/>
      <c r="AS120" s="82"/>
      <c r="AT120" s="82"/>
      <c r="AU120" s="82"/>
      <c r="AV120" s="82"/>
      <c r="AW120" s="82"/>
      <c r="AX120" s="82"/>
      <c r="AY120" s="82"/>
      <c r="AZ120" s="82"/>
      <c r="BA120" s="82"/>
      <c r="BB120" s="82"/>
    </row>
    <row r="121" spans="1:54" ht="15.75" customHeight="1">
      <c r="A121" s="82"/>
      <c r="B121" s="109"/>
      <c r="C121" s="110" t="e">
        <f>VLOOKUP($B121,[3]Listas!$A$2:$B$5,2,FALSE)</f>
        <v>#N/A</v>
      </c>
      <c r="D121" s="109"/>
      <c r="E121" s="110" t="e">
        <f>VLOOKUP($D121,[3]Listas!$E$2:$F$11,2,FALSE)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VLOOKUP($AI121,[3]Listas!$AB$1:$AC$10,2,FALSE)</f>
        <v>#N/A</v>
      </c>
      <c r="AK121" s="109"/>
      <c r="AL121" s="82"/>
      <c r="AM121" s="82"/>
      <c r="AN121" s="82"/>
      <c r="AO121" s="82"/>
      <c r="AP121" s="82"/>
      <c r="AQ121" s="82"/>
      <c r="AR121" s="82"/>
      <c r="AS121" s="82"/>
      <c r="AT121" s="82"/>
      <c r="AU121" s="82"/>
      <c r="AV121" s="82"/>
      <c r="AW121" s="82"/>
      <c r="AX121" s="82"/>
      <c r="AY121" s="82"/>
      <c r="AZ121" s="82"/>
      <c r="BA121" s="82"/>
      <c r="BB121" s="82"/>
    </row>
    <row r="122" spans="1:54" ht="15.75" customHeight="1">
      <c r="A122" s="82"/>
      <c r="B122" s="109"/>
      <c r="C122" s="110" t="e">
        <f>VLOOKUP($B122,[3]Listas!$A$2:$B$5,2,FALSE)</f>
        <v>#N/A</v>
      </c>
      <c r="D122" s="109"/>
      <c r="E122" s="110" t="e">
        <f>VLOOKUP($D122,[3]Listas!$E$2:$F$11,2,FALSE)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VLOOKUP($AI122,[3]Listas!$AB$1:$AC$10,2,FALSE)</f>
        <v>#N/A</v>
      </c>
      <c r="AK122" s="109"/>
      <c r="AL122" s="82"/>
      <c r="AM122" s="82"/>
      <c r="AN122" s="82"/>
      <c r="AO122" s="82"/>
      <c r="AP122" s="82"/>
      <c r="AQ122" s="82"/>
      <c r="AR122" s="82"/>
      <c r="AS122" s="82"/>
      <c r="AT122" s="82"/>
      <c r="AU122" s="82"/>
      <c r="AV122" s="82"/>
      <c r="AW122" s="82"/>
      <c r="AX122" s="82"/>
      <c r="AY122" s="82"/>
      <c r="AZ122" s="82"/>
      <c r="BA122" s="82"/>
      <c r="BB122" s="82"/>
    </row>
    <row r="123" spans="1:54" ht="15.75" customHeight="1">
      <c r="A123" s="82"/>
      <c r="B123" s="109"/>
      <c r="C123" s="110" t="e">
        <f>VLOOKUP($B123,[3]Listas!$A$2:$B$5,2,FALSE)</f>
        <v>#N/A</v>
      </c>
      <c r="D123" s="109"/>
      <c r="E123" s="110" t="e">
        <f>VLOOKUP($D123,[3]Listas!$E$2:$F$11,2,FALSE)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23"/>
      <c r="AA123" s="124"/>
      <c r="AB123" s="124"/>
      <c r="AC123" s="124"/>
      <c r="AD123" s="124"/>
      <c r="AE123" s="113"/>
      <c r="AF123" s="113"/>
      <c r="AG123" s="112"/>
      <c r="AH123" s="112"/>
      <c r="AI123" s="109"/>
      <c r="AJ123" s="109" t="e">
        <f>VLOOKUP($AI123,[3]Listas!$AB$1:$AC$10,2,FALSE)</f>
        <v>#N/A</v>
      </c>
      <c r="AK123" s="109"/>
      <c r="AL123" s="82"/>
      <c r="AM123" s="82"/>
      <c r="AN123" s="82"/>
      <c r="AO123" s="82"/>
      <c r="AP123" s="82"/>
      <c r="AQ123" s="82"/>
      <c r="AR123" s="82"/>
      <c r="AS123" s="82"/>
      <c r="AT123" s="82"/>
      <c r="AU123" s="82"/>
      <c r="AV123" s="82"/>
      <c r="AW123" s="82"/>
      <c r="AX123" s="82"/>
      <c r="AY123" s="82"/>
      <c r="AZ123" s="82"/>
      <c r="BA123" s="82"/>
      <c r="BB123" s="82"/>
    </row>
    <row r="124" spans="1:54" ht="15.75" customHeight="1">
      <c r="A124" s="82"/>
      <c r="B124" s="109"/>
      <c r="C124" s="110" t="e">
        <f>VLOOKUP($B124,[3]Listas!$A$2:$B$5,2,FALSE)</f>
        <v>#N/A</v>
      </c>
      <c r="D124" s="109"/>
      <c r="E124" s="110" t="e">
        <f>VLOOKUP($D124,[3]Listas!$E$2:$F$11,2,FALSE)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VLOOKUP($AI124,[3]Listas!$AB$1:$AC$10,2,FALSE)</f>
        <v>#N/A</v>
      </c>
      <c r="AK124" s="109"/>
      <c r="AL124" s="82"/>
      <c r="AM124" s="82"/>
      <c r="AN124" s="82"/>
      <c r="AO124" s="82"/>
      <c r="AP124" s="82"/>
      <c r="AQ124" s="82"/>
      <c r="AR124" s="82"/>
      <c r="AS124" s="82"/>
      <c r="AT124" s="82"/>
      <c r="AU124" s="82"/>
      <c r="AV124" s="82"/>
      <c r="AW124" s="82"/>
      <c r="AX124" s="82"/>
      <c r="AY124" s="82"/>
      <c r="AZ124" s="82"/>
      <c r="BA124" s="82"/>
      <c r="BB124" s="82"/>
    </row>
    <row r="125" spans="1:54" ht="15.75" customHeight="1">
      <c r="A125" s="82"/>
      <c r="B125" s="109"/>
      <c r="C125" s="110" t="e">
        <f>VLOOKUP($B125,[3]Listas!$A$2:$B$5,2,FALSE)</f>
        <v>#N/A</v>
      </c>
      <c r="D125" s="109"/>
      <c r="E125" s="110" t="e">
        <f>VLOOKUP($D125,[3]Listas!$E$2:$F$11,2,FALSE)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VLOOKUP($AI125,[3]Listas!$AB$1:$AC$10,2,FALSE)</f>
        <v>#N/A</v>
      </c>
      <c r="AK125" s="109"/>
      <c r="AL125" s="82"/>
      <c r="AM125" s="82"/>
      <c r="AN125" s="82"/>
      <c r="AO125" s="82"/>
      <c r="AP125" s="82"/>
      <c r="AQ125" s="82"/>
      <c r="AR125" s="82"/>
      <c r="AS125" s="82"/>
      <c r="AT125" s="82"/>
      <c r="AU125" s="82"/>
      <c r="AV125" s="82"/>
      <c r="AW125" s="82"/>
      <c r="AX125" s="82"/>
      <c r="AY125" s="82"/>
      <c r="AZ125" s="82"/>
      <c r="BA125" s="82"/>
      <c r="BB125" s="82"/>
    </row>
    <row r="126" spans="1:54" ht="15.75" customHeight="1">
      <c r="A126" s="82"/>
      <c r="B126" s="109"/>
      <c r="C126" s="110" t="e">
        <f>VLOOKUP($B126,[3]Listas!$A$2:$B$5,2,FALSE)</f>
        <v>#N/A</v>
      </c>
      <c r="D126" s="109"/>
      <c r="E126" s="110" t="e">
        <f>VLOOKUP($D126,[3]Listas!$E$2:$F$11,2,FALSE)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VLOOKUP($AI126,[3]Listas!$AB$1:$AC$10,2,FALSE)</f>
        <v>#N/A</v>
      </c>
      <c r="AK126" s="109"/>
      <c r="AL126" s="82"/>
      <c r="AM126" s="82"/>
      <c r="AN126" s="82"/>
      <c r="AO126" s="82"/>
      <c r="AP126" s="82"/>
      <c r="AQ126" s="82"/>
      <c r="AR126" s="82"/>
      <c r="AS126" s="82"/>
      <c r="AT126" s="82"/>
      <c r="AU126" s="82"/>
      <c r="AV126" s="82"/>
      <c r="AW126" s="82"/>
      <c r="AX126" s="82"/>
      <c r="AY126" s="82"/>
      <c r="AZ126" s="82"/>
      <c r="BA126" s="82"/>
      <c r="BB126" s="82"/>
    </row>
    <row r="127" spans="1:54" ht="15.75" customHeight="1">
      <c r="A127" s="82"/>
      <c r="B127" s="109"/>
      <c r="C127" s="110" t="e">
        <f>VLOOKUP($B127,[3]Listas!$A$2:$B$5,2,FALSE)</f>
        <v>#N/A</v>
      </c>
      <c r="D127" s="109"/>
      <c r="E127" s="110" t="e">
        <f>VLOOKUP($D127,[3]Listas!$E$2:$F$11,2,FALSE)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VLOOKUP($AI127,[3]Listas!$AB$1:$AC$10,2,FALSE)</f>
        <v>#N/A</v>
      </c>
      <c r="AK127" s="109"/>
      <c r="AL127" s="82"/>
      <c r="AM127" s="82"/>
      <c r="AN127" s="82"/>
      <c r="AO127" s="82"/>
      <c r="AP127" s="82"/>
      <c r="AQ127" s="82"/>
      <c r="AR127" s="82"/>
      <c r="AS127" s="82"/>
      <c r="AT127" s="82"/>
      <c r="AU127" s="82"/>
      <c r="AV127" s="82"/>
      <c r="AW127" s="82"/>
      <c r="AX127" s="82"/>
      <c r="AY127" s="82"/>
      <c r="AZ127" s="82"/>
      <c r="BA127" s="82"/>
      <c r="BB127" s="82"/>
    </row>
    <row r="128" spans="1:54" ht="15.75" customHeight="1">
      <c r="A128" s="82"/>
      <c r="B128" s="109"/>
      <c r="C128" s="110" t="e">
        <f>VLOOKUP($B128,[3]Listas!$A$2:$B$5,2,FALSE)</f>
        <v>#N/A</v>
      </c>
      <c r="D128" s="109"/>
      <c r="E128" s="110" t="e">
        <f>VLOOKUP($D128,[3]Listas!$E$2:$F$11,2,FALSE)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VLOOKUP($AI128,[3]Listas!$AB$1:$AC$10,2,FALSE)</f>
        <v>#N/A</v>
      </c>
      <c r="AK128" s="109"/>
      <c r="AL128" s="82"/>
      <c r="AM128" s="82"/>
      <c r="AN128" s="82"/>
      <c r="AO128" s="82"/>
      <c r="AP128" s="82"/>
      <c r="AQ128" s="82"/>
      <c r="AR128" s="82"/>
      <c r="AS128" s="82"/>
      <c r="AT128" s="82"/>
      <c r="AU128" s="82"/>
      <c r="AV128" s="82"/>
      <c r="AW128" s="82"/>
      <c r="AX128" s="82"/>
      <c r="AY128" s="82"/>
      <c r="AZ128" s="82"/>
      <c r="BA128" s="82"/>
      <c r="BB128" s="82"/>
    </row>
    <row r="129" spans="1:54" ht="15.75" customHeight="1">
      <c r="A129" s="82"/>
      <c r="B129" s="109"/>
      <c r="C129" s="110" t="e">
        <f>VLOOKUP($B129,[3]Listas!$A$2:$B$5,2,FALSE)</f>
        <v>#N/A</v>
      </c>
      <c r="D129" s="109"/>
      <c r="E129" s="110" t="e">
        <f>VLOOKUP($D129,[3]Listas!$E$2:$F$11,2,FALSE)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VLOOKUP($AI129,[3]Listas!$AB$1:$AC$10,2,FALSE)</f>
        <v>#N/A</v>
      </c>
      <c r="AK129" s="109"/>
      <c r="AL129" s="82"/>
      <c r="AM129" s="82"/>
      <c r="AN129" s="82"/>
      <c r="AO129" s="82"/>
      <c r="AP129" s="82"/>
      <c r="AQ129" s="82"/>
      <c r="AR129" s="82"/>
      <c r="AS129" s="82"/>
      <c r="AT129" s="82"/>
      <c r="AU129" s="82"/>
      <c r="AV129" s="82"/>
      <c r="AW129" s="82"/>
      <c r="AX129" s="82"/>
      <c r="AY129" s="82"/>
      <c r="AZ129" s="82"/>
      <c r="BA129" s="82"/>
      <c r="BB129" s="82"/>
    </row>
    <row r="130" spans="1:54" ht="15.75" customHeight="1">
      <c r="A130" s="82"/>
      <c r="B130" s="109"/>
      <c r="C130" s="110" t="e">
        <f>VLOOKUP($B130,[3]Listas!$A$2:$B$5,2,FALSE)</f>
        <v>#N/A</v>
      </c>
      <c r="D130" s="109"/>
      <c r="E130" s="110" t="e">
        <f>VLOOKUP($D130,[3]Listas!$E$2:$F$11,2,FALSE)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VLOOKUP($AI130,[3]Listas!$AB$1:$AC$10,2,FALSE)</f>
        <v>#N/A</v>
      </c>
      <c r="AK130" s="109"/>
      <c r="AL130" s="82"/>
      <c r="AM130" s="82"/>
      <c r="AN130" s="82"/>
      <c r="AO130" s="82"/>
      <c r="AP130" s="82"/>
      <c r="AQ130" s="82"/>
      <c r="AR130" s="82"/>
      <c r="AS130" s="82"/>
      <c r="AT130" s="82"/>
      <c r="AU130" s="82"/>
      <c r="AV130" s="82"/>
      <c r="AW130" s="82"/>
      <c r="AX130" s="82"/>
      <c r="AY130" s="82"/>
      <c r="AZ130" s="82"/>
      <c r="BA130" s="82"/>
      <c r="BB130" s="82"/>
    </row>
    <row r="131" spans="1:54" ht="15.75" customHeight="1">
      <c r="A131" s="82"/>
      <c r="B131" s="109"/>
      <c r="C131" s="110" t="e">
        <f>VLOOKUP($B131,[3]Listas!$A$2:$B$5,2,FALSE)</f>
        <v>#N/A</v>
      </c>
      <c r="D131" s="109"/>
      <c r="E131" s="110" t="e">
        <f>VLOOKUP($D131,[3]Listas!$E$2:$F$11,2,FALSE)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VLOOKUP($AI131,[3]Listas!$AB$1:$AC$10,2,FALSE)</f>
        <v>#N/A</v>
      </c>
      <c r="AK131" s="109"/>
      <c r="AL131" s="82"/>
      <c r="AM131" s="82"/>
      <c r="AN131" s="82"/>
      <c r="AO131" s="82"/>
      <c r="AP131" s="82"/>
      <c r="AQ131" s="82"/>
      <c r="AR131" s="82"/>
      <c r="AS131" s="82"/>
      <c r="AT131" s="82"/>
      <c r="AU131" s="82"/>
      <c r="AV131" s="82"/>
      <c r="AW131" s="82"/>
      <c r="AX131" s="82"/>
      <c r="AY131" s="82"/>
      <c r="AZ131" s="82"/>
      <c r="BA131" s="82"/>
      <c r="BB131" s="82"/>
    </row>
    <row r="132" spans="1:54" ht="15.75" customHeight="1">
      <c r="A132" s="82"/>
      <c r="B132" s="109"/>
      <c r="C132" s="110" t="e">
        <f>VLOOKUP($B132,[3]Listas!$A$2:$B$5,2,FALSE)</f>
        <v>#N/A</v>
      </c>
      <c r="D132" s="109"/>
      <c r="E132" s="110" t="e">
        <f>VLOOKUP($D132,[3]Listas!$E$2:$F$11,2,FALSE)</f>
        <v>#N/A</v>
      </c>
      <c r="F132" s="109"/>
      <c r="G132" s="109"/>
      <c r="H132" s="109"/>
      <c r="I132" s="109"/>
      <c r="J132" s="109"/>
      <c r="K132" s="109"/>
      <c r="L132" s="109"/>
      <c r="M132" s="109"/>
      <c r="N132" s="109"/>
      <c r="O132" s="109"/>
      <c r="P132" s="109"/>
      <c r="Q132" s="109"/>
      <c r="R132" s="109"/>
      <c r="S132" s="109"/>
      <c r="T132" s="109"/>
      <c r="U132" s="109"/>
      <c r="V132" s="109"/>
      <c r="W132" s="116"/>
      <c r="X132" s="116"/>
      <c r="Y132" s="116"/>
      <c r="Z132" s="123"/>
      <c r="AA132" s="109"/>
      <c r="AB132" s="112"/>
      <c r="AC132" s="109"/>
      <c r="AD132" s="109"/>
      <c r="AE132" s="113"/>
      <c r="AF132" s="113"/>
      <c r="AG132" s="112"/>
      <c r="AH132" s="109"/>
      <c r="AI132" s="109"/>
      <c r="AJ132" s="109" t="e">
        <f>VLOOKUP($AI132,[3]Listas!$AB$1:$AC$10,2,FALSE)</f>
        <v>#N/A</v>
      </c>
      <c r="AK132" s="109"/>
      <c r="AL132" s="82"/>
      <c r="AM132" s="82"/>
      <c r="AN132" s="82"/>
      <c r="AO132" s="82"/>
      <c r="AP132" s="82"/>
      <c r="AQ132" s="82"/>
      <c r="AR132" s="82"/>
      <c r="AS132" s="82"/>
      <c r="AT132" s="82"/>
      <c r="AU132" s="82"/>
      <c r="AV132" s="82"/>
      <c r="AW132" s="82"/>
      <c r="AX132" s="82"/>
      <c r="AY132" s="82"/>
      <c r="AZ132" s="82"/>
      <c r="BA132" s="82"/>
      <c r="BB132" s="82"/>
    </row>
    <row r="133" spans="1:54" ht="15.75" customHeight="1">
      <c r="A133" s="82"/>
      <c r="B133" s="109"/>
      <c r="C133" s="110" t="e">
        <f>VLOOKUP($B133,[3]Listas!$A$2:$B$5,2,FALSE)</f>
        <v>#N/A</v>
      </c>
      <c r="D133" s="109"/>
      <c r="E133" s="110" t="e">
        <f>VLOOKUP($D133,[3]Listas!$E$2:$F$11,2,FALSE)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VLOOKUP($AI133,[3]Listas!$AB$1:$AC$10,2,FALSE)</f>
        <v>#N/A</v>
      </c>
      <c r="AK133" s="109"/>
      <c r="AL133" s="82"/>
      <c r="AM133" s="82"/>
      <c r="AN133" s="82"/>
      <c r="AO133" s="82"/>
      <c r="AP133" s="82"/>
      <c r="AQ133" s="82"/>
      <c r="AR133" s="82"/>
      <c r="AS133" s="82"/>
      <c r="AT133" s="82"/>
      <c r="AU133" s="82"/>
      <c r="AV133" s="82"/>
      <c r="AW133" s="82"/>
      <c r="AX133" s="82"/>
      <c r="AY133" s="82"/>
      <c r="AZ133" s="82"/>
      <c r="BA133" s="82"/>
      <c r="BB133" s="82"/>
    </row>
    <row r="134" spans="1:54" ht="15.75" customHeight="1">
      <c r="A134" s="82"/>
      <c r="B134" s="109"/>
      <c r="C134" s="110" t="e">
        <f>VLOOKUP($B134,[3]Listas!$A$2:$B$5,2,FALSE)</f>
        <v>#N/A</v>
      </c>
      <c r="D134" s="109"/>
      <c r="E134" s="110" t="e">
        <f>VLOOKUP($D134,[3]Listas!$E$2:$F$11,2,FALSE)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VLOOKUP($AI134,[3]Listas!$AB$1:$AC$10,2,FALSE)</f>
        <v>#N/A</v>
      </c>
      <c r="AK134" s="109"/>
      <c r="AL134" s="82"/>
      <c r="AM134" s="82"/>
      <c r="AN134" s="82"/>
      <c r="AO134" s="82"/>
      <c r="AP134" s="82"/>
      <c r="AQ134" s="82"/>
      <c r="AR134" s="82"/>
      <c r="AS134" s="82"/>
      <c r="AT134" s="82"/>
      <c r="AU134" s="82"/>
      <c r="AV134" s="82"/>
      <c r="AW134" s="82"/>
      <c r="AX134" s="82"/>
      <c r="AY134" s="82"/>
      <c r="AZ134" s="82"/>
      <c r="BA134" s="82"/>
      <c r="BB134" s="82"/>
    </row>
    <row r="135" spans="1:54" ht="15.75" customHeight="1">
      <c r="A135" s="82"/>
      <c r="B135" s="109"/>
      <c r="C135" s="110" t="e">
        <f>VLOOKUP($B135,[3]Listas!$A$2:$B$5,2,FALSE)</f>
        <v>#N/A</v>
      </c>
      <c r="D135" s="109"/>
      <c r="E135" s="110" t="e">
        <f>VLOOKUP($D135,[3]Listas!$E$2:$F$11,2,FALSE)</f>
        <v>#N/A</v>
      </c>
      <c r="F135" s="109"/>
      <c r="G135" s="109"/>
      <c r="H135" s="109"/>
      <c r="I135" s="109"/>
      <c r="J135" s="109"/>
      <c r="K135" s="109"/>
      <c r="L135" s="109"/>
      <c r="M135" s="109"/>
      <c r="N135" s="109"/>
      <c r="O135" s="109"/>
      <c r="P135" s="109"/>
      <c r="Q135" s="109"/>
      <c r="R135" s="109"/>
      <c r="S135" s="109"/>
      <c r="T135" s="109"/>
      <c r="U135" s="109"/>
      <c r="V135" s="109"/>
      <c r="W135" s="116"/>
      <c r="X135" s="120"/>
      <c r="Y135" s="120"/>
      <c r="Z135" s="116"/>
      <c r="AA135" s="109"/>
      <c r="AB135" s="109"/>
      <c r="AC135" s="109"/>
      <c r="AD135" s="109"/>
      <c r="AE135" s="119"/>
      <c r="AF135" s="119"/>
      <c r="AG135" s="112"/>
      <c r="AH135" s="112"/>
      <c r="AI135" s="109"/>
      <c r="AJ135" s="109" t="e">
        <f>VLOOKUP($AI135,[3]Listas!$AB$1:$AC$10,2,FALSE)</f>
        <v>#N/A</v>
      </c>
      <c r="AK135" s="109"/>
      <c r="AL135" s="82"/>
      <c r="AM135" s="82"/>
      <c r="AN135" s="82"/>
      <c r="AO135" s="82"/>
      <c r="AP135" s="82"/>
      <c r="AQ135" s="82"/>
      <c r="AR135" s="82"/>
      <c r="AS135" s="82"/>
      <c r="AT135" s="82"/>
      <c r="AU135" s="82"/>
      <c r="AV135" s="82"/>
      <c r="AW135" s="82"/>
      <c r="AX135" s="82"/>
      <c r="AY135" s="82"/>
      <c r="AZ135" s="82"/>
      <c r="BA135" s="82"/>
      <c r="BB135" s="82"/>
    </row>
    <row r="136" spans="1:54" ht="15.75" customHeight="1">
      <c r="A136" s="82"/>
      <c r="B136" s="109"/>
      <c r="C136" s="110" t="e">
        <f>VLOOKUP($B136,[3]Listas!$A$2:$B$5,2,FALSE)</f>
        <v>#N/A</v>
      </c>
      <c r="D136" s="109"/>
      <c r="E136" s="110" t="e">
        <f>VLOOKUP($D136,[3]Listas!$E$2:$F$11,2,FALSE)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VLOOKUP($AI136,[3]Listas!$AB$1:$AC$10,2,FALSE)</f>
        <v>#N/A</v>
      </c>
      <c r="AK136" s="109"/>
      <c r="AL136" s="82"/>
      <c r="AM136" s="82"/>
      <c r="AN136" s="82"/>
      <c r="AO136" s="82"/>
      <c r="AP136" s="82"/>
      <c r="AQ136" s="82"/>
      <c r="AR136" s="82"/>
      <c r="AS136" s="82"/>
      <c r="AT136" s="82"/>
      <c r="AU136" s="82"/>
      <c r="AV136" s="82"/>
      <c r="AW136" s="82"/>
      <c r="AX136" s="82"/>
      <c r="AY136" s="82"/>
      <c r="AZ136" s="82"/>
      <c r="BA136" s="82"/>
      <c r="BB136" s="82"/>
    </row>
    <row r="137" spans="1:54" ht="15.75" customHeight="1">
      <c r="A137" s="82"/>
      <c r="B137" s="109"/>
      <c r="C137" s="110" t="e">
        <f>VLOOKUP($B137,[3]Listas!$A$2:$B$5,2,FALSE)</f>
        <v>#N/A</v>
      </c>
      <c r="D137" s="109"/>
      <c r="E137" s="110" t="e">
        <f>VLOOKUP($D137,[3]Listas!$E$2:$F$11,2,FALSE)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VLOOKUP($AI137,[3]Listas!$AB$1:$AC$10,2,FALSE)</f>
        <v>#N/A</v>
      </c>
      <c r="AK137" s="109"/>
      <c r="AL137" s="82"/>
      <c r="AM137" s="82"/>
      <c r="AN137" s="82"/>
      <c r="AO137" s="82"/>
      <c r="AP137" s="82"/>
      <c r="AQ137" s="82"/>
      <c r="AR137" s="82"/>
      <c r="AS137" s="82"/>
      <c r="AT137" s="82"/>
      <c r="AU137" s="82"/>
      <c r="AV137" s="82"/>
      <c r="AW137" s="82"/>
      <c r="AX137" s="82"/>
      <c r="AY137" s="82"/>
      <c r="AZ137" s="82"/>
      <c r="BA137" s="82"/>
      <c r="BB137" s="82"/>
    </row>
    <row r="138" spans="1:54" ht="15.75" customHeight="1">
      <c r="A138" s="82"/>
      <c r="B138" s="124"/>
      <c r="C138" s="110" t="e">
        <f>VLOOKUP($B138,[3]Listas!$A$2:$B$5,2,FALSE)</f>
        <v>#N/A</v>
      </c>
      <c r="D138" s="124"/>
      <c r="E138" s="110" t="e">
        <f>VLOOKUP($D138,[3]Listas!$E$2:$F$11,2,FALSE)</f>
        <v>#N/A</v>
      </c>
      <c r="F138" s="124"/>
      <c r="G138" s="124"/>
      <c r="H138" s="124"/>
      <c r="I138" s="124"/>
      <c r="J138" s="124"/>
      <c r="K138" s="124"/>
      <c r="L138" s="109"/>
      <c r="M138" s="124"/>
      <c r="N138" s="109"/>
      <c r="O138" s="124"/>
      <c r="P138" s="109"/>
      <c r="Q138" s="124"/>
      <c r="R138" s="109"/>
      <c r="S138" s="109"/>
      <c r="T138" s="109"/>
      <c r="U138" s="124"/>
      <c r="V138" s="109"/>
      <c r="W138" s="116"/>
      <c r="X138" s="120"/>
      <c r="Y138" s="120"/>
      <c r="Z138" s="116"/>
      <c r="AA138" s="124"/>
      <c r="AB138" s="124"/>
      <c r="AC138" s="125"/>
      <c r="AD138" s="109"/>
      <c r="AE138" s="119"/>
      <c r="AF138" s="119"/>
      <c r="AG138" s="112"/>
      <c r="AH138" s="124"/>
      <c r="AI138" s="109"/>
      <c r="AJ138" s="109" t="e">
        <f>VLOOKUP($AI138,[3]Listas!$AB$1:$AC$10,2,FALSE)</f>
        <v>#N/A</v>
      </c>
      <c r="AK138" s="109"/>
      <c r="AL138" s="82"/>
      <c r="AM138" s="82"/>
      <c r="AN138" s="82"/>
      <c r="AO138" s="82"/>
      <c r="AP138" s="82"/>
      <c r="AQ138" s="82"/>
      <c r="AR138" s="82"/>
      <c r="AS138" s="82"/>
      <c r="AT138" s="82"/>
      <c r="AU138" s="82"/>
      <c r="AV138" s="82"/>
      <c r="AW138" s="82"/>
      <c r="AX138" s="82"/>
      <c r="AY138" s="82"/>
      <c r="AZ138" s="82"/>
      <c r="BA138" s="82"/>
      <c r="BB138" s="82"/>
    </row>
    <row r="139" spans="1:54" ht="15.75" customHeight="1">
      <c r="A139" s="82"/>
      <c r="B139" s="109"/>
      <c r="C139" s="110" t="e">
        <f>VLOOKUP($B139,[3]Listas!$A$2:$B$5,2,FALSE)</f>
        <v>#N/A</v>
      </c>
      <c r="D139" s="109"/>
      <c r="E139" s="110" t="e">
        <f>VLOOKUP($D139,[3]Listas!$E$2:$F$11,2,FALSE)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VLOOKUP($AI139,[3]Listas!$AB$1:$AC$10,2,FALSE)</f>
        <v>#N/A</v>
      </c>
      <c r="AK139" s="109"/>
      <c r="AL139" s="82"/>
      <c r="AM139" s="82"/>
      <c r="AN139" s="82"/>
      <c r="AO139" s="82"/>
      <c r="AP139" s="82"/>
      <c r="AQ139" s="82"/>
      <c r="AR139" s="82"/>
      <c r="AS139" s="82"/>
      <c r="AT139" s="82"/>
      <c r="AU139" s="82"/>
      <c r="AV139" s="82"/>
      <c r="AW139" s="82"/>
      <c r="AX139" s="82"/>
      <c r="AY139" s="82"/>
      <c r="AZ139" s="82"/>
      <c r="BA139" s="82"/>
      <c r="BB139" s="82"/>
    </row>
    <row r="140" spans="1:54" ht="15.75" customHeight="1">
      <c r="A140" s="82"/>
      <c r="B140" s="109"/>
      <c r="C140" s="110" t="e">
        <f>VLOOKUP($B140,[3]Listas!$A$2:$B$5,2,FALSE)</f>
        <v>#N/A</v>
      </c>
      <c r="D140" s="109"/>
      <c r="E140" s="110" t="e">
        <f>VLOOKUP($D140,[3]Listas!$E$2:$F$11,2,FALSE)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VLOOKUP($AI140,[3]Listas!$AB$1:$AC$10,2,FALSE)</f>
        <v>#N/A</v>
      </c>
      <c r="AK140" s="109"/>
      <c r="AL140" s="82"/>
      <c r="AM140" s="82"/>
      <c r="AN140" s="82"/>
      <c r="AO140" s="82"/>
      <c r="AP140" s="82"/>
      <c r="AQ140" s="82"/>
      <c r="AR140" s="82"/>
      <c r="AS140" s="82"/>
      <c r="AT140" s="82"/>
      <c r="AU140" s="82"/>
      <c r="AV140" s="82"/>
      <c r="AW140" s="82"/>
      <c r="AX140" s="82"/>
      <c r="AY140" s="82"/>
      <c r="AZ140" s="82"/>
      <c r="BA140" s="82"/>
      <c r="BB140" s="82"/>
    </row>
    <row r="141" spans="1:54" ht="15.75" customHeight="1">
      <c r="A141" s="82"/>
      <c r="B141" s="109"/>
      <c r="C141" s="110" t="e">
        <f>VLOOKUP($B141,[3]Listas!$A$2:$B$5,2,FALSE)</f>
        <v>#N/A</v>
      </c>
      <c r="D141" s="109"/>
      <c r="E141" s="110" t="e">
        <f>VLOOKUP($D141,[3]Listas!$E$2:$F$11,2,FALSE)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VLOOKUP($AI141,[3]Listas!$AB$1:$AC$10,2,FALSE)</f>
        <v>#N/A</v>
      </c>
      <c r="AK141" s="109"/>
      <c r="AL141" s="82"/>
      <c r="AM141" s="82"/>
      <c r="AN141" s="82"/>
      <c r="AO141" s="82"/>
      <c r="AP141" s="82"/>
      <c r="AQ141" s="82"/>
      <c r="AR141" s="82"/>
      <c r="AS141" s="82"/>
      <c r="AT141" s="82"/>
      <c r="AU141" s="82"/>
      <c r="AV141" s="82"/>
      <c r="AW141" s="82"/>
      <c r="AX141" s="82"/>
      <c r="AY141" s="82"/>
      <c r="AZ141" s="82"/>
      <c r="BA141" s="82"/>
      <c r="BB141" s="82"/>
    </row>
    <row r="142" spans="1:54" ht="15.75" customHeight="1">
      <c r="A142" s="82"/>
      <c r="B142" s="109"/>
      <c r="C142" s="110" t="e">
        <f>VLOOKUP($B142,[3]Listas!$A$2:$B$5,2,FALSE)</f>
        <v>#N/A</v>
      </c>
      <c r="D142" s="109"/>
      <c r="E142" s="110" t="e">
        <f>VLOOKUP($D142,[3]Listas!$E$2:$F$11,2,FALSE)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VLOOKUP($AI142,[3]Listas!$AB$1:$AC$10,2,FALSE)</f>
        <v>#N/A</v>
      </c>
      <c r="AK142" s="109"/>
      <c r="AL142" s="82"/>
      <c r="AM142" s="82"/>
      <c r="AN142" s="82"/>
      <c r="AO142" s="82"/>
      <c r="AP142" s="82"/>
      <c r="AQ142" s="82"/>
      <c r="AR142" s="82"/>
      <c r="AS142" s="82"/>
      <c r="AT142" s="82"/>
      <c r="AU142" s="82"/>
      <c r="AV142" s="82"/>
      <c r="AW142" s="82"/>
      <c r="AX142" s="82"/>
      <c r="AY142" s="82"/>
      <c r="AZ142" s="82"/>
      <c r="BA142" s="82"/>
      <c r="BB142" s="82"/>
    </row>
    <row r="143" spans="1:54" ht="15.75" customHeight="1">
      <c r="A143" s="82"/>
      <c r="B143" s="109"/>
      <c r="C143" s="110" t="e">
        <f>VLOOKUP($B143,[3]Listas!$A$2:$B$5,2,FALSE)</f>
        <v>#N/A</v>
      </c>
      <c r="D143" s="109"/>
      <c r="E143" s="110" t="e">
        <f>VLOOKUP($D143,[3]Listas!$E$2:$F$11,2,FALSE)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VLOOKUP($AI143,[3]Listas!$AB$1:$AC$10,2,FALSE)</f>
        <v>#N/A</v>
      </c>
      <c r="AK143" s="109"/>
      <c r="AL143" s="82"/>
      <c r="AM143" s="82"/>
      <c r="AN143" s="82"/>
      <c r="AO143" s="82"/>
      <c r="AP143" s="82"/>
      <c r="AQ143" s="82"/>
      <c r="AR143" s="82"/>
      <c r="AS143" s="82"/>
      <c r="AT143" s="82"/>
      <c r="AU143" s="82"/>
      <c r="AV143" s="82"/>
      <c r="AW143" s="82"/>
      <c r="AX143" s="82"/>
      <c r="AY143" s="82"/>
      <c r="AZ143" s="82"/>
      <c r="BA143" s="82"/>
      <c r="BB143" s="82"/>
    </row>
    <row r="144" spans="1:54" ht="15.75" customHeight="1">
      <c r="A144" s="82"/>
      <c r="B144" s="109"/>
      <c r="C144" s="110" t="e">
        <f>VLOOKUP($B144,[3]Listas!$A$2:$B$5,2,FALSE)</f>
        <v>#N/A</v>
      </c>
      <c r="D144" s="109"/>
      <c r="E144" s="110" t="e">
        <f>VLOOKUP($D144,[3]Listas!$E$2:$F$11,2,FALSE)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VLOOKUP($AI144,[3]Listas!$AB$1:$AC$10,2,FALSE)</f>
        <v>#N/A</v>
      </c>
      <c r="AK144" s="109"/>
      <c r="AL144" s="82"/>
      <c r="AM144" s="82"/>
      <c r="AN144" s="82"/>
      <c r="AO144" s="82"/>
      <c r="AP144" s="82"/>
      <c r="AQ144" s="82"/>
      <c r="AR144" s="82"/>
      <c r="AS144" s="82"/>
      <c r="AT144" s="82"/>
      <c r="AU144" s="82"/>
      <c r="AV144" s="82"/>
      <c r="AW144" s="82"/>
      <c r="AX144" s="82"/>
      <c r="AY144" s="82"/>
      <c r="AZ144" s="82"/>
      <c r="BA144" s="82"/>
      <c r="BB144" s="82"/>
    </row>
    <row r="145" spans="1:54" ht="15.75" customHeight="1">
      <c r="A145" s="82"/>
      <c r="B145" s="124"/>
      <c r="C145" s="110" t="e">
        <f>VLOOKUP($B145,[3]Listas!$A$2:$B$5,2,FALSE)</f>
        <v>#N/A</v>
      </c>
      <c r="D145" s="124"/>
      <c r="E145" s="110" t="e">
        <f>VLOOKUP($D145,[3]Listas!$E$2:$F$11,2,FALSE)</f>
        <v>#N/A</v>
      </c>
      <c r="F145" s="124"/>
      <c r="G145" s="124"/>
      <c r="H145" s="124"/>
      <c r="I145" s="124"/>
      <c r="J145" s="124"/>
      <c r="K145" s="124"/>
      <c r="L145" s="109"/>
      <c r="M145" s="124"/>
      <c r="N145" s="109"/>
      <c r="O145" s="124"/>
      <c r="P145" s="109"/>
      <c r="Q145" s="124"/>
      <c r="R145" s="109"/>
      <c r="S145" s="109"/>
      <c r="T145" s="109"/>
      <c r="U145" s="124"/>
      <c r="V145" s="109"/>
      <c r="W145" s="116"/>
      <c r="X145" s="120"/>
      <c r="Y145" s="120"/>
      <c r="Z145" s="116"/>
      <c r="AA145" s="124"/>
      <c r="AB145" s="124"/>
      <c r="AC145" s="125"/>
      <c r="AD145" s="109"/>
      <c r="AE145" s="119"/>
      <c r="AF145" s="119"/>
      <c r="AG145" s="112"/>
      <c r="AH145" s="124"/>
      <c r="AI145" s="109"/>
      <c r="AJ145" s="109" t="e">
        <f>VLOOKUP($AI145,[3]Listas!$AB$1:$AC$10,2,FALSE)</f>
        <v>#N/A</v>
      </c>
      <c r="AK145" s="109"/>
      <c r="AL145" s="82"/>
      <c r="AM145" s="82"/>
      <c r="AN145" s="82"/>
      <c r="AO145" s="82"/>
      <c r="AP145" s="82"/>
      <c r="AQ145" s="82"/>
      <c r="AR145" s="82"/>
      <c r="AS145" s="82"/>
      <c r="AT145" s="82"/>
      <c r="AU145" s="82"/>
      <c r="AV145" s="82"/>
      <c r="AW145" s="82"/>
      <c r="AX145" s="82"/>
      <c r="AY145" s="82"/>
      <c r="AZ145" s="82"/>
      <c r="BA145" s="82"/>
      <c r="BB145" s="82"/>
    </row>
    <row r="146" spans="1:54" ht="15.75" customHeight="1">
      <c r="A146" s="82"/>
      <c r="B146" s="109"/>
      <c r="C146" s="110" t="e">
        <f>VLOOKUP($B146,[3]Listas!$A$2:$B$5,2,FALSE)</f>
        <v>#N/A</v>
      </c>
      <c r="D146" s="109"/>
      <c r="E146" s="110" t="e">
        <f>VLOOKUP($D146,[3]Listas!$E$2:$F$11,2,FALSE)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VLOOKUP($AI146,[3]Listas!$AB$1:$AC$10,2,FALSE)</f>
        <v>#N/A</v>
      </c>
      <c r="AK146" s="109"/>
      <c r="AL146" s="82"/>
      <c r="AM146" s="82"/>
      <c r="AN146" s="82"/>
      <c r="AO146" s="82"/>
      <c r="AP146" s="82"/>
      <c r="AQ146" s="82"/>
      <c r="AR146" s="82"/>
      <c r="AS146" s="82"/>
      <c r="AT146" s="82"/>
      <c r="AU146" s="82"/>
      <c r="AV146" s="82"/>
      <c r="AW146" s="82"/>
      <c r="AX146" s="82"/>
      <c r="AY146" s="82"/>
      <c r="AZ146" s="82"/>
      <c r="BA146" s="82"/>
      <c r="BB146" s="82"/>
    </row>
    <row r="147" spans="1:54" ht="15.75" customHeight="1">
      <c r="A147" s="82"/>
      <c r="B147" s="109"/>
      <c r="C147" s="110" t="e">
        <f>VLOOKUP($B147,[3]Listas!$A$2:$B$5,2,FALSE)</f>
        <v>#N/A</v>
      </c>
      <c r="D147" s="109"/>
      <c r="E147" s="110" t="e">
        <f>VLOOKUP($D147,[3]Listas!$E$2:$F$11,2,FALSE)</f>
        <v>#N/A</v>
      </c>
      <c r="F147" s="109"/>
      <c r="G147" s="109"/>
      <c r="H147" s="109"/>
      <c r="I147" s="109"/>
      <c r="J147" s="109"/>
      <c r="K147" s="109"/>
      <c r="L147" s="109"/>
      <c r="M147" s="109"/>
      <c r="N147" s="109"/>
      <c r="O147" s="109"/>
      <c r="P147" s="109"/>
      <c r="Q147" s="109"/>
      <c r="R147" s="109"/>
      <c r="S147" s="109"/>
      <c r="T147" s="109"/>
      <c r="U147" s="109"/>
      <c r="V147" s="109"/>
      <c r="W147" s="116"/>
      <c r="X147" s="124"/>
      <c r="Y147" s="124"/>
      <c r="Z147" s="124"/>
      <c r="AA147" s="124"/>
      <c r="AB147" s="124"/>
      <c r="AC147" s="124"/>
      <c r="AD147" s="124"/>
      <c r="AE147" s="113"/>
      <c r="AF147" s="113"/>
      <c r="AG147" s="112"/>
      <c r="AH147" s="112"/>
      <c r="AI147" s="109"/>
      <c r="AJ147" s="109" t="e">
        <f>VLOOKUP($AI147,[3]Listas!$AB$1:$AC$10,2,FALSE)</f>
        <v>#N/A</v>
      </c>
      <c r="AK147" s="109"/>
      <c r="AL147" s="82"/>
      <c r="AM147" s="82"/>
      <c r="AN147" s="82"/>
      <c r="AO147" s="82"/>
      <c r="AP147" s="82"/>
      <c r="AQ147" s="82"/>
      <c r="AR147" s="82"/>
      <c r="AS147" s="82"/>
      <c r="AT147" s="82"/>
      <c r="AU147" s="82"/>
      <c r="AV147" s="82"/>
      <c r="AW147" s="82"/>
      <c r="AX147" s="82"/>
      <c r="AY147" s="82"/>
      <c r="AZ147" s="82"/>
      <c r="BA147" s="82"/>
      <c r="BB147" s="82"/>
    </row>
    <row r="148" spans="1:54" ht="15.75" customHeight="1">
      <c r="A148" s="82"/>
      <c r="B148" s="109"/>
      <c r="C148" s="110" t="e">
        <f>VLOOKUP($B148,[3]Listas!$A$2:$B$5,2,FALSE)</f>
        <v>#N/A</v>
      </c>
      <c r="D148" s="109"/>
      <c r="E148" s="110" t="e">
        <f>VLOOKUP($D148,[3]Listas!$E$2:$F$11,2,FALSE)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VLOOKUP($AI148,[3]Listas!$AB$1:$AC$10,2,FALSE)</f>
        <v>#N/A</v>
      </c>
      <c r="AK148" s="109"/>
      <c r="AL148" s="82"/>
      <c r="AM148" s="82"/>
      <c r="AN148" s="82"/>
      <c r="AO148" s="82"/>
      <c r="AP148" s="82"/>
      <c r="AQ148" s="82"/>
      <c r="AR148" s="82"/>
      <c r="AS148" s="82"/>
      <c r="AT148" s="82"/>
      <c r="AU148" s="82"/>
      <c r="AV148" s="82"/>
      <c r="AW148" s="82"/>
      <c r="AX148" s="82"/>
      <c r="AY148" s="82"/>
      <c r="AZ148" s="82"/>
      <c r="BA148" s="82"/>
      <c r="BB148" s="82"/>
    </row>
    <row r="149" spans="1:54" ht="15.75" customHeight="1">
      <c r="A149" s="82"/>
      <c r="B149" s="109"/>
      <c r="C149" s="110" t="e">
        <f>VLOOKUP($B149,[3]Listas!$A$2:$B$5,2,FALSE)</f>
        <v>#N/A</v>
      </c>
      <c r="D149" s="109"/>
      <c r="E149" s="110" t="e">
        <f>VLOOKUP($D149,[3]Listas!$E$2:$F$11,2,FALSE)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27"/>
      <c r="AI149" s="109"/>
      <c r="AJ149" s="109" t="e">
        <f>VLOOKUP($AI149,[3]Listas!$AB$1:$AC$10,2,FALSE)</f>
        <v>#N/A</v>
      </c>
      <c r="AK149" s="109"/>
      <c r="AL149" s="82"/>
      <c r="AM149" s="82"/>
      <c r="AN149" s="82"/>
      <c r="AO149" s="82"/>
      <c r="AP149" s="82"/>
      <c r="AQ149" s="82"/>
      <c r="AR149" s="82"/>
      <c r="AS149" s="82"/>
      <c r="AT149" s="82"/>
      <c r="AU149" s="82"/>
      <c r="AV149" s="82"/>
      <c r="AW149" s="82"/>
      <c r="AX149" s="82"/>
      <c r="AY149" s="82"/>
      <c r="AZ149" s="82"/>
      <c r="BA149" s="82"/>
      <c r="BB149" s="82"/>
    </row>
    <row r="150" spans="1:54" ht="15.75" customHeight="1">
      <c r="A150" s="82"/>
      <c r="B150" s="109"/>
      <c r="C150" s="110" t="e">
        <f>VLOOKUP($B150,[3]Listas!$A$2:$B$5,2,FALSE)</f>
        <v>#N/A</v>
      </c>
      <c r="D150" s="109"/>
      <c r="E150" s="110" t="e">
        <f>VLOOKUP($D150,[3]Listas!$E$2:$F$11,2,FALSE)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VLOOKUP($AI150,[3]Listas!$AB$1:$AC$10,2,FALSE)</f>
        <v>#N/A</v>
      </c>
      <c r="AK150" s="109"/>
      <c r="AL150" s="82"/>
      <c r="AM150" s="82"/>
      <c r="AN150" s="82"/>
      <c r="AO150" s="82"/>
      <c r="AP150" s="82"/>
      <c r="AQ150" s="82"/>
      <c r="AR150" s="82"/>
      <c r="AS150" s="82"/>
      <c r="AT150" s="82"/>
      <c r="AU150" s="82"/>
      <c r="AV150" s="82"/>
      <c r="AW150" s="82"/>
      <c r="AX150" s="82"/>
      <c r="AY150" s="82"/>
      <c r="AZ150" s="82"/>
      <c r="BA150" s="82"/>
      <c r="BB150" s="82"/>
    </row>
    <row r="151" spans="1:54" ht="15.75" customHeight="1">
      <c r="A151" s="82"/>
      <c r="B151" s="109"/>
      <c r="C151" s="110" t="e">
        <f>VLOOKUP($B151,[3]Listas!$A$2:$B$5,2,FALSE)</f>
        <v>#N/A</v>
      </c>
      <c r="D151" s="109"/>
      <c r="E151" s="110" t="e">
        <f>VLOOKUP($D151,[3]Listas!$E$2:$F$11,2,FALSE)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VLOOKUP($AI151,[3]Listas!$AB$1:$AC$10,2,FALSE)</f>
        <v>#N/A</v>
      </c>
      <c r="AK151" s="109"/>
      <c r="AL151" s="82"/>
      <c r="AM151" s="82"/>
      <c r="AN151" s="82"/>
      <c r="AO151" s="82"/>
      <c r="AP151" s="82"/>
      <c r="AQ151" s="82"/>
      <c r="AR151" s="82"/>
      <c r="AS151" s="82"/>
      <c r="AT151" s="82"/>
      <c r="AU151" s="82"/>
      <c r="AV151" s="82"/>
      <c r="AW151" s="82"/>
      <c r="AX151" s="82"/>
      <c r="AY151" s="82"/>
      <c r="AZ151" s="82"/>
      <c r="BA151" s="82"/>
      <c r="BB151" s="82"/>
    </row>
    <row r="152" spans="1:54" ht="15.75" customHeight="1">
      <c r="A152" s="82"/>
      <c r="B152" s="109"/>
      <c r="C152" s="110" t="e">
        <f>VLOOKUP($B152,[3]Listas!$A$2:$B$5,2,FALSE)</f>
        <v>#N/A</v>
      </c>
      <c r="D152" s="109"/>
      <c r="E152" s="110" t="e">
        <f>VLOOKUP($D152,[3]Listas!$E$2:$F$11,2,FALSE)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VLOOKUP($AI152,[3]Listas!$AB$1:$AC$10,2,FALSE)</f>
        <v>#N/A</v>
      </c>
      <c r="AK152" s="109"/>
      <c r="AL152" s="82"/>
      <c r="AM152" s="82"/>
      <c r="AN152" s="82"/>
      <c r="AO152" s="82"/>
      <c r="AP152" s="82"/>
      <c r="AQ152" s="82"/>
      <c r="AR152" s="82"/>
      <c r="AS152" s="82"/>
      <c r="AT152" s="82"/>
      <c r="AU152" s="82"/>
      <c r="AV152" s="82"/>
      <c r="AW152" s="82"/>
      <c r="AX152" s="82"/>
      <c r="AY152" s="82"/>
      <c r="AZ152" s="82"/>
      <c r="BA152" s="82"/>
      <c r="BB152" s="82"/>
    </row>
    <row r="153" spans="1:54" ht="15.75" customHeight="1">
      <c r="A153" s="82"/>
      <c r="B153" s="109"/>
      <c r="C153" s="110" t="e">
        <f>VLOOKUP($B153,[3]Listas!$A$2:$B$5,2,FALSE)</f>
        <v>#N/A</v>
      </c>
      <c r="D153" s="109"/>
      <c r="E153" s="110" t="e">
        <f>VLOOKUP($D153,[3]Listas!$E$2:$F$11,2,FALSE)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4"/>
      <c r="AI153" s="109"/>
      <c r="AJ153" s="109" t="e">
        <f>VLOOKUP($AI153,[3]Listas!$AB$1:$AC$10,2,FALSE)</f>
        <v>#N/A</v>
      </c>
      <c r="AK153" s="109"/>
      <c r="AL153" s="82"/>
      <c r="AM153" s="82"/>
      <c r="AN153" s="82"/>
      <c r="AO153" s="82"/>
      <c r="AP153" s="82"/>
      <c r="AQ153" s="82"/>
      <c r="AR153" s="82"/>
      <c r="AS153" s="82"/>
      <c r="AT153" s="82"/>
      <c r="AU153" s="82"/>
      <c r="AV153" s="82"/>
      <c r="AW153" s="82"/>
      <c r="AX153" s="82"/>
      <c r="AY153" s="82"/>
      <c r="AZ153" s="82"/>
      <c r="BA153" s="82"/>
      <c r="BB153" s="82"/>
    </row>
    <row r="154" spans="1:54" ht="15.75" customHeight="1">
      <c r="A154" s="82"/>
      <c r="B154" s="109"/>
      <c r="C154" s="110" t="e">
        <f>VLOOKUP($B154,[3]Listas!$A$2:$B$5,2,FALSE)</f>
        <v>#N/A</v>
      </c>
      <c r="D154" s="109"/>
      <c r="E154" s="110" t="e">
        <f>VLOOKUP($D154,[3]Listas!$E$2:$F$11,2,FALSE)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VLOOKUP($AI154,[3]Listas!$AB$1:$AC$10,2,FALSE)</f>
        <v>#N/A</v>
      </c>
      <c r="AK154" s="109"/>
      <c r="AL154" s="82"/>
      <c r="AM154" s="82"/>
      <c r="AN154" s="82"/>
      <c r="AO154" s="82"/>
      <c r="AP154" s="82"/>
      <c r="AQ154" s="82"/>
      <c r="AR154" s="82"/>
      <c r="AS154" s="82"/>
      <c r="AT154" s="82"/>
      <c r="AU154" s="82"/>
      <c r="AV154" s="82"/>
      <c r="AW154" s="82"/>
      <c r="AX154" s="82"/>
      <c r="AY154" s="82"/>
      <c r="AZ154" s="82"/>
      <c r="BA154" s="82"/>
      <c r="BB154" s="82"/>
    </row>
    <row r="155" spans="1:54" ht="15.75" customHeight="1">
      <c r="A155" s="82"/>
      <c r="B155" s="109"/>
      <c r="C155" s="110" t="e">
        <f>VLOOKUP($B155,[3]Listas!$A$2:$B$5,2,FALSE)</f>
        <v>#N/A</v>
      </c>
      <c r="D155" s="109"/>
      <c r="E155" s="110" t="e">
        <f>VLOOKUP($D155,[3]Listas!$E$2:$F$11,2,FALSE)</f>
        <v>#N/A</v>
      </c>
      <c r="F155" s="109"/>
      <c r="G155" s="109"/>
      <c r="H155" s="109"/>
      <c r="I155" s="109"/>
      <c r="J155" s="109"/>
      <c r="K155" s="109"/>
      <c r="L155" s="109"/>
      <c r="M155" s="109"/>
      <c r="N155" s="109"/>
      <c r="O155" s="109"/>
      <c r="P155" s="109"/>
      <c r="Q155" s="109"/>
      <c r="R155" s="109"/>
      <c r="S155" s="109"/>
      <c r="T155" s="109"/>
      <c r="U155" s="109"/>
      <c r="V155" s="109"/>
      <c r="W155" s="116"/>
      <c r="X155" s="109"/>
      <c r="Y155" s="109"/>
      <c r="Z155" s="109"/>
      <c r="AA155" s="109"/>
      <c r="AB155" s="112"/>
      <c r="AC155" s="109"/>
      <c r="AD155" s="109"/>
      <c r="AE155" s="113"/>
      <c r="AF155" s="113"/>
      <c r="AG155" s="112"/>
      <c r="AH155" s="109"/>
      <c r="AI155" s="109"/>
      <c r="AJ155" s="109" t="e">
        <f>VLOOKUP($AI155,[3]Listas!$AB$1:$AC$10,2,FALSE)</f>
        <v>#N/A</v>
      </c>
      <c r="AK155" s="109"/>
      <c r="AL155" s="82"/>
      <c r="AM155" s="82"/>
      <c r="AN155" s="82"/>
      <c r="AO155" s="82"/>
      <c r="AP155" s="82"/>
      <c r="AQ155" s="82"/>
      <c r="AR155" s="82"/>
      <c r="AS155" s="82"/>
      <c r="AT155" s="82"/>
      <c r="AU155" s="82"/>
      <c r="AV155" s="82"/>
      <c r="AW155" s="82"/>
      <c r="AX155" s="82"/>
      <c r="AY155" s="82"/>
      <c r="AZ155" s="82"/>
      <c r="BA155" s="82"/>
      <c r="BB155" s="82"/>
    </row>
    <row r="156" spans="1:54" ht="15.75" customHeight="1">
      <c r="A156" s="82"/>
      <c r="B156" s="109"/>
      <c r="C156" s="110" t="e">
        <f>VLOOKUP($B156,[3]Listas!$A$2:$B$5,2,FALSE)</f>
        <v>#N/A</v>
      </c>
      <c r="D156" s="109"/>
      <c r="E156" s="110" t="e">
        <f>VLOOKUP($D156,[3]Listas!$E$2:$F$11,2,FALSE)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09"/>
      <c r="AI156" s="109"/>
      <c r="AJ156" s="109" t="e">
        <f>VLOOKUP($AI156,[3]Listas!$AB$1:$AC$10,2,FALSE)</f>
        <v>#N/A</v>
      </c>
      <c r="AK156" s="109"/>
      <c r="AL156" s="82"/>
      <c r="AM156" s="82"/>
      <c r="AN156" s="82"/>
      <c r="AO156" s="82"/>
      <c r="AP156" s="82"/>
      <c r="AQ156" s="82"/>
      <c r="AR156" s="82"/>
      <c r="AS156" s="82"/>
      <c r="AT156" s="82"/>
      <c r="AU156" s="82"/>
      <c r="AV156" s="82"/>
      <c r="AW156" s="82"/>
      <c r="AX156" s="82"/>
      <c r="AY156" s="82"/>
      <c r="AZ156" s="82"/>
      <c r="BA156" s="82"/>
      <c r="BB156" s="82"/>
    </row>
    <row r="157" spans="1:54" ht="15.75" customHeight="1">
      <c r="A157" s="82"/>
      <c r="B157" s="109"/>
      <c r="C157" s="110" t="e">
        <f>VLOOKUP($B157,[3]Listas!$A$2:$B$5,2,FALSE)</f>
        <v>#N/A</v>
      </c>
      <c r="D157" s="109"/>
      <c r="E157" s="110" t="e">
        <f>VLOOKUP($D157,[3]Listas!$E$2:$F$11,2,FALSE)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09"/>
      <c r="AC157" s="109"/>
      <c r="AD157" s="109"/>
      <c r="AE157" s="119"/>
      <c r="AF157" s="119"/>
      <c r="AG157" s="112"/>
      <c r="AH157" s="109"/>
      <c r="AI157" s="109"/>
      <c r="AJ157" s="109" t="e">
        <f>VLOOKUP($AI157,[3]Listas!$AB$1:$AC$10,2,FALSE)</f>
        <v>#N/A</v>
      </c>
      <c r="AK157" s="109"/>
      <c r="AL157" s="82"/>
      <c r="AM157" s="82"/>
      <c r="AN157" s="82"/>
      <c r="AO157" s="82"/>
      <c r="AP157" s="82"/>
      <c r="AQ157" s="82"/>
      <c r="AR157" s="82"/>
      <c r="AS157" s="82"/>
      <c r="AT157" s="82"/>
      <c r="AU157" s="82"/>
      <c r="AV157" s="82"/>
      <c r="AW157" s="82"/>
      <c r="AX157" s="82"/>
      <c r="AY157" s="82"/>
      <c r="AZ157" s="82"/>
      <c r="BA157" s="82"/>
      <c r="BB157" s="82"/>
    </row>
    <row r="158" spans="1:54" ht="15.75" customHeight="1">
      <c r="A158" s="82"/>
      <c r="B158" s="109"/>
      <c r="C158" s="110" t="e">
        <f>VLOOKUP($B158,[3]Listas!$A$2:$B$5,2,FALSE)</f>
        <v>#N/A</v>
      </c>
      <c r="D158" s="109"/>
      <c r="E158" s="110" t="e">
        <f>VLOOKUP($D158,[3]Listas!$E$2:$F$11,2,FALSE)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09"/>
      <c r="AI158" s="109"/>
      <c r="AJ158" s="109" t="e">
        <f>VLOOKUP($AI158,[3]Listas!$AB$1:$AC$10,2,FALSE)</f>
        <v>#N/A</v>
      </c>
      <c r="AK158" s="109"/>
      <c r="AL158" s="82"/>
      <c r="AM158" s="82"/>
      <c r="AN158" s="82"/>
      <c r="AO158" s="82"/>
      <c r="AP158" s="82"/>
      <c r="AQ158" s="82"/>
      <c r="AR158" s="82"/>
      <c r="AS158" s="82"/>
      <c r="AT158" s="82"/>
      <c r="AU158" s="82"/>
      <c r="AV158" s="82"/>
      <c r="AW158" s="82"/>
      <c r="AX158" s="82"/>
      <c r="AY158" s="82"/>
      <c r="AZ158" s="82"/>
      <c r="BA158" s="82"/>
      <c r="BB158" s="82"/>
    </row>
    <row r="159" spans="1:54" ht="15.75" customHeight="1">
      <c r="A159" s="82"/>
      <c r="B159" s="109"/>
      <c r="C159" s="110" t="e">
        <f>VLOOKUP($B159,[3]Listas!$A$2:$B$5,2,FALSE)</f>
        <v>#N/A</v>
      </c>
      <c r="D159" s="109"/>
      <c r="E159" s="110" t="e">
        <f>VLOOKUP($D159,[3]Listas!$E$2:$F$11,2,FALSE)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09"/>
      <c r="AI159" s="109"/>
      <c r="AJ159" s="109" t="e">
        <f>VLOOKUP($AI159,[3]Listas!$AB$1:$AC$10,2,FALSE)</f>
        <v>#N/A</v>
      </c>
      <c r="AK159" s="109"/>
      <c r="AL159" s="82"/>
      <c r="AM159" s="82"/>
      <c r="AN159" s="82"/>
      <c r="AO159" s="82"/>
      <c r="AP159" s="82"/>
      <c r="AQ159" s="82"/>
      <c r="AR159" s="82"/>
      <c r="AS159" s="82"/>
      <c r="AT159" s="82"/>
      <c r="AU159" s="82"/>
      <c r="AV159" s="82"/>
      <c r="AW159" s="82"/>
      <c r="AX159" s="82"/>
      <c r="AY159" s="82"/>
      <c r="AZ159" s="82"/>
      <c r="BA159" s="82"/>
      <c r="BB159" s="82"/>
    </row>
    <row r="160" spans="1:54" ht="15.75" customHeight="1">
      <c r="A160" s="82"/>
      <c r="B160" s="109"/>
      <c r="C160" s="110" t="e">
        <f>VLOOKUP($B160,[3]Listas!$A$2:$B$5,2,FALSE)</f>
        <v>#N/A</v>
      </c>
      <c r="D160" s="109"/>
      <c r="E160" s="110" t="e">
        <f>VLOOKUP($D160,[3]Listas!$E$2:$F$11,2,FALSE)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09"/>
      <c r="AI160" s="109"/>
      <c r="AJ160" s="109" t="e">
        <f>VLOOKUP($AI160,[3]Listas!$AB$1:$AC$10,2,FALSE)</f>
        <v>#N/A</v>
      </c>
      <c r="AK160" s="109"/>
      <c r="AL160" s="82"/>
      <c r="AM160" s="82"/>
      <c r="AN160" s="82"/>
      <c r="AO160" s="82"/>
      <c r="AP160" s="82"/>
      <c r="AQ160" s="82"/>
      <c r="AR160" s="82"/>
      <c r="AS160" s="82"/>
      <c r="AT160" s="82"/>
      <c r="AU160" s="82"/>
      <c r="AV160" s="82"/>
      <c r="AW160" s="82"/>
      <c r="AX160" s="82"/>
      <c r="AY160" s="82"/>
      <c r="AZ160" s="82"/>
      <c r="BA160" s="82"/>
      <c r="BB160" s="82"/>
    </row>
    <row r="161" spans="1:54" ht="15.75" customHeight="1">
      <c r="A161" s="82"/>
      <c r="B161" s="109"/>
      <c r="C161" s="110" t="e">
        <f>VLOOKUP($B161,[3]Listas!$A$2:$B$5,2,FALSE)</f>
        <v>#N/A</v>
      </c>
      <c r="D161" s="109"/>
      <c r="E161" s="110" t="e">
        <f>VLOOKUP($D161,[3]Listas!$E$2:$F$11,2,FALSE)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09"/>
      <c r="AI161" s="109"/>
      <c r="AJ161" s="109" t="e">
        <f>VLOOKUP($AI161,[3]Listas!$AB$1:$AC$10,2,FALSE)</f>
        <v>#N/A</v>
      </c>
      <c r="AK161" s="109"/>
      <c r="AL161" s="82"/>
      <c r="AM161" s="82"/>
      <c r="AN161" s="82"/>
      <c r="AO161" s="82"/>
      <c r="AP161" s="82"/>
      <c r="AQ161" s="82"/>
      <c r="AR161" s="82"/>
      <c r="AS161" s="82"/>
      <c r="AT161" s="82"/>
      <c r="AU161" s="82"/>
      <c r="AV161" s="82"/>
      <c r="AW161" s="82"/>
      <c r="AX161" s="82"/>
      <c r="AY161" s="82"/>
      <c r="AZ161" s="82"/>
      <c r="BA161" s="82"/>
      <c r="BB161" s="82"/>
    </row>
    <row r="162" spans="1:54" ht="15.75" customHeight="1">
      <c r="A162" s="82"/>
      <c r="B162" s="109"/>
      <c r="C162" s="110" t="e">
        <f>VLOOKUP($B162,[3]Listas!$A$2:$B$5,2,FALSE)</f>
        <v>#N/A</v>
      </c>
      <c r="D162" s="109"/>
      <c r="E162" s="110" t="e">
        <f>VLOOKUP($D162,[3]Listas!$E$2:$F$11,2,FALSE)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09"/>
      <c r="AI162" s="109"/>
      <c r="AJ162" s="109" t="e">
        <f>VLOOKUP($AI162,[3]Listas!$AB$1:$AC$10,2,FALSE)</f>
        <v>#N/A</v>
      </c>
      <c r="AK162" s="109"/>
      <c r="AL162" s="82"/>
      <c r="AM162" s="82"/>
      <c r="AN162" s="82"/>
      <c r="AO162" s="82"/>
      <c r="AP162" s="82"/>
      <c r="AQ162" s="82"/>
      <c r="AR162" s="82"/>
      <c r="AS162" s="82"/>
      <c r="AT162" s="82"/>
      <c r="AU162" s="82"/>
      <c r="AV162" s="82"/>
      <c r="AW162" s="82"/>
      <c r="AX162" s="82"/>
      <c r="AY162" s="82"/>
      <c r="AZ162" s="82"/>
      <c r="BA162" s="82"/>
      <c r="BB162" s="82"/>
    </row>
    <row r="163" spans="1:54" ht="15.75" customHeight="1">
      <c r="A163" s="82"/>
      <c r="B163" s="109"/>
      <c r="C163" s="110" t="e">
        <f>VLOOKUP($B163,[3]Listas!$A$2:$B$5,2,FALSE)</f>
        <v>#N/A</v>
      </c>
      <c r="D163" s="109"/>
      <c r="E163" s="110" t="e">
        <f>VLOOKUP($D163,[3]Listas!$E$2:$F$11,2,FALSE)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09"/>
      <c r="AI163" s="109"/>
      <c r="AJ163" s="109" t="e">
        <f>VLOOKUP($AI163,[3]Listas!$AB$1:$AC$10,2,FALSE)</f>
        <v>#N/A</v>
      </c>
      <c r="AK163" s="109"/>
      <c r="AL163" s="82"/>
      <c r="AM163" s="82"/>
      <c r="AN163" s="82"/>
      <c r="AO163" s="82"/>
      <c r="AP163" s="82"/>
      <c r="AQ163" s="82"/>
      <c r="AR163" s="82"/>
      <c r="AS163" s="82"/>
      <c r="AT163" s="82"/>
      <c r="AU163" s="82"/>
      <c r="AV163" s="82"/>
      <c r="AW163" s="82"/>
      <c r="AX163" s="82"/>
      <c r="AY163" s="82"/>
      <c r="AZ163" s="82"/>
      <c r="BA163" s="82"/>
      <c r="BB163" s="82"/>
    </row>
    <row r="164" spans="1:54" ht="15.75" customHeight="1">
      <c r="A164" s="82"/>
      <c r="B164" s="109"/>
      <c r="C164" s="110" t="e">
        <f>VLOOKUP($B164,[3]Listas!$A$2:$B$5,2,FALSE)</f>
        <v>#N/A</v>
      </c>
      <c r="D164" s="109"/>
      <c r="E164" s="110" t="e">
        <f>VLOOKUP($D164,[3]Listas!$E$2:$F$11,2,FALSE)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09"/>
      <c r="AI164" s="109"/>
      <c r="AJ164" s="109" t="e">
        <f>VLOOKUP($AI164,[3]Listas!$AB$1:$AC$10,2,FALSE)</f>
        <v>#N/A</v>
      </c>
      <c r="AK164" s="109"/>
      <c r="AL164" s="82"/>
      <c r="AM164" s="82"/>
      <c r="AN164" s="82"/>
      <c r="AO164" s="82"/>
      <c r="AP164" s="82"/>
      <c r="AQ164" s="82"/>
      <c r="AR164" s="82"/>
      <c r="AS164" s="82"/>
      <c r="AT164" s="82"/>
      <c r="AU164" s="82"/>
      <c r="AV164" s="82"/>
      <c r="AW164" s="82"/>
      <c r="AX164" s="82"/>
      <c r="AY164" s="82"/>
      <c r="AZ164" s="82"/>
      <c r="BA164" s="82"/>
      <c r="BB164" s="82"/>
    </row>
    <row r="165" spans="1:54" ht="15.75" customHeight="1">
      <c r="A165" s="82"/>
      <c r="B165" s="109"/>
      <c r="C165" s="110" t="e">
        <f>VLOOKUP($B165,[3]Listas!$A$2:$B$5,2,FALSE)</f>
        <v>#N/A</v>
      </c>
      <c r="D165" s="109"/>
      <c r="E165" s="110" t="e">
        <f>VLOOKUP($D165,[3]Listas!$E$2:$F$11,2,FALSE)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09"/>
      <c r="AI165" s="109"/>
      <c r="AJ165" s="109" t="e">
        <f>VLOOKUP($AI165,[3]Listas!$AB$1:$AC$10,2,FALSE)</f>
        <v>#N/A</v>
      </c>
      <c r="AK165" s="109"/>
      <c r="AL165" s="82"/>
      <c r="AM165" s="82"/>
      <c r="AN165" s="82"/>
      <c r="AO165" s="82"/>
      <c r="AP165" s="82"/>
      <c r="AQ165" s="82"/>
      <c r="AR165" s="82"/>
      <c r="AS165" s="82"/>
      <c r="AT165" s="82"/>
      <c r="AU165" s="82"/>
      <c r="AV165" s="82"/>
      <c r="AW165" s="82"/>
      <c r="AX165" s="82"/>
      <c r="AY165" s="82"/>
      <c r="AZ165" s="82"/>
      <c r="BA165" s="82"/>
      <c r="BB165" s="82"/>
    </row>
    <row r="166" spans="1:54" ht="15.75" customHeight="1">
      <c r="A166" s="82"/>
      <c r="B166" s="109"/>
      <c r="C166" s="110" t="e">
        <f>VLOOKUP($B166,[3]Listas!$A$2:$B$5,2,FALSE)</f>
        <v>#N/A</v>
      </c>
      <c r="D166" s="109"/>
      <c r="E166" s="110" t="e">
        <f>VLOOKUP($D166,[3]Listas!$E$2:$F$11,2,FALSE)</f>
        <v>#N/A</v>
      </c>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19"/>
      <c r="AF166" s="119"/>
      <c r="AG166" s="112"/>
      <c r="AH166" s="109"/>
      <c r="AI166" s="109"/>
      <c r="AJ166" s="109" t="e">
        <f>VLOOKUP($AI166,[3]Listas!$AB$1:$AC$10,2,FALSE)</f>
        <v>#N/A</v>
      </c>
      <c r="AK166" s="109"/>
      <c r="AL166" s="82"/>
      <c r="AM166" s="82"/>
      <c r="AN166" s="82"/>
      <c r="AO166" s="82"/>
      <c r="AP166" s="82"/>
      <c r="AQ166" s="82"/>
      <c r="AR166" s="82"/>
      <c r="AS166" s="82"/>
      <c r="AT166" s="82"/>
      <c r="AU166" s="82"/>
      <c r="AV166" s="82"/>
      <c r="AW166" s="82"/>
      <c r="AX166" s="82"/>
      <c r="AY166" s="82"/>
      <c r="AZ166" s="82"/>
      <c r="BA166" s="82"/>
      <c r="BB166" s="82"/>
    </row>
    <row r="167" spans="1:54" ht="15.75" customHeight="1">
      <c r="A167" s="82"/>
      <c r="B167" s="109"/>
      <c r="C167" s="110" t="e">
        <f>VLOOKUP($B167,[3]Listas!$A$2:$B$5,2,FALSE)</f>
        <v>#N/A</v>
      </c>
      <c r="D167" s="109"/>
      <c r="E167" s="110" t="e">
        <f>VLOOKUP($D167,[3]Listas!$E$2:$F$11,2,FALSE)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09"/>
      <c r="AI167" s="109"/>
      <c r="AJ167" s="109" t="e">
        <f>VLOOKUP($AI167,[3]Listas!$AB$1:$AC$10,2,FALSE)</f>
        <v>#N/A</v>
      </c>
      <c r="AK167" s="109"/>
      <c r="AL167" s="82"/>
      <c r="AM167" s="82"/>
      <c r="AN167" s="82"/>
      <c r="AO167" s="82"/>
      <c r="AP167" s="82"/>
      <c r="AQ167" s="82"/>
      <c r="AR167" s="82"/>
      <c r="AS167" s="82"/>
      <c r="AT167" s="82"/>
      <c r="AU167" s="82"/>
      <c r="AV167" s="82"/>
      <c r="AW167" s="82"/>
      <c r="AX167" s="82"/>
      <c r="AY167" s="82"/>
      <c r="AZ167" s="82"/>
      <c r="BA167" s="82"/>
      <c r="BB167" s="82"/>
    </row>
    <row r="168" spans="1:54" ht="15.75" customHeight="1">
      <c r="A168" s="82"/>
      <c r="B168" s="109"/>
      <c r="C168" s="110" t="e">
        <f>VLOOKUP($B168,[3]Listas!$A$2:$B$5,2,FALSE)</f>
        <v>#N/A</v>
      </c>
      <c r="D168" s="109"/>
      <c r="E168" s="110" t="e">
        <f>VLOOKUP($D168,[3]Listas!$E$2:$F$11,2,FALSE)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09"/>
      <c r="AI168" s="109"/>
      <c r="AJ168" s="109" t="e">
        <f>VLOOKUP($AI168,[3]Listas!$AB$1:$AC$10,2,FALSE)</f>
        <v>#N/A</v>
      </c>
      <c r="AK168" s="109"/>
      <c r="AL168" s="82"/>
      <c r="AM168" s="82"/>
      <c r="AN168" s="82"/>
      <c r="AO168" s="82"/>
      <c r="AP168" s="82"/>
      <c r="AQ168" s="82"/>
      <c r="AR168" s="82"/>
      <c r="AS168" s="82"/>
      <c r="AT168" s="82"/>
      <c r="AU168" s="82"/>
      <c r="AV168" s="82"/>
      <c r="AW168" s="82"/>
      <c r="AX168" s="82"/>
      <c r="AY168" s="82"/>
      <c r="AZ168" s="82"/>
      <c r="BA168" s="82"/>
      <c r="BB168" s="82"/>
    </row>
    <row r="169" spans="1:54" ht="15.75" customHeight="1">
      <c r="A169" s="82"/>
      <c r="B169" s="109"/>
      <c r="C169" s="110" t="e">
        <f>VLOOKUP($B169,[3]Listas!$A$2:$B$5,2,FALSE)</f>
        <v>#N/A</v>
      </c>
      <c r="D169" s="109"/>
      <c r="E169" s="110" t="e">
        <f>VLOOKUP($D169,[3]Listas!$E$2:$F$11,2,FALSE)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09"/>
      <c r="AI169" s="109"/>
      <c r="AJ169" s="109" t="e">
        <f>VLOOKUP($AI169,[3]Listas!$AB$1:$AC$10,2,FALSE)</f>
        <v>#N/A</v>
      </c>
      <c r="AK169" s="109"/>
      <c r="AL169" s="82"/>
      <c r="AM169" s="82"/>
      <c r="AN169" s="82"/>
      <c r="AO169" s="82"/>
      <c r="AP169" s="82"/>
      <c r="AQ169" s="82"/>
      <c r="AR169" s="82"/>
      <c r="AS169" s="82"/>
      <c r="AT169" s="82"/>
      <c r="AU169" s="82"/>
      <c r="AV169" s="82"/>
      <c r="AW169" s="82"/>
      <c r="AX169" s="82"/>
      <c r="AY169" s="82"/>
      <c r="AZ169" s="82"/>
      <c r="BA169" s="82"/>
      <c r="BB169" s="82"/>
    </row>
    <row r="170" spans="1:54" ht="15.75" customHeight="1">
      <c r="A170" s="82"/>
      <c r="B170" s="109"/>
      <c r="C170" s="110" t="e">
        <f>VLOOKUP($B170,[3]Listas!$A$2:$B$5,2,FALSE)</f>
        <v>#N/A</v>
      </c>
      <c r="D170" s="109"/>
      <c r="E170" s="110" t="e">
        <f>VLOOKUP($D170,[3]Listas!$E$2:$F$11,2,FALSE)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09"/>
      <c r="AI170" s="109"/>
      <c r="AJ170" s="109" t="e">
        <f>VLOOKUP($AI170,[3]Listas!$AB$1:$AC$10,2,FALSE)</f>
        <v>#N/A</v>
      </c>
      <c r="AK170" s="109"/>
      <c r="AL170" s="82"/>
      <c r="AM170" s="82"/>
      <c r="AN170" s="82"/>
      <c r="AO170" s="82"/>
      <c r="AP170" s="82"/>
      <c r="AQ170" s="82"/>
      <c r="AR170" s="82"/>
      <c r="AS170" s="82"/>
      <c r="AT170" s="82"/>
      <c r="AU170" s="82"/>
      <c r="AV170" s="82"/>
      <c r="AW170" s="82"/>
      <c r="AX170" s="82"/>
      <c r="AY170" s="82"/>
      <c r="AZ170" s="82"/>
      <c r="BA170" s="82"/>
      <c r="BB170" s="82"/>
    </row>
    <row r="171" spans="1:54" ht="15.75" customHeight="1">
      <c r="A171" s="82"/>
      <c r="B171" s="109"/>
      <c r="C171" s="110" t="e">
        <f>VLOOKUP($B171,[3]Listas!$A$2:$B$5,2,FALSE)</f>
        <v>#N/A</v>
      </c>
      <c r="D171" s="109"/>
      <c r="E171" s="110" t="e">
        <f>VLOOKUP($D171,[3]Listas!$E$2:$F$11,2,FALSE)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09"/>
      <c r="AI171" s="109"/>
      <c r="AJ171" s="109" t="e">
        <f>VLOOKUP($AI171,[3]Listas!$AB$1:$AC$10,2,FALSE)</f>
        <v>#N/A</v>
      </c>
      <c r="AK171" s="109"/>
      <c r="AL171" s="82"/>
      <c r="AM171" s="82"/>
      <c r="AN171" s="82"/>
      <c r="AO171" s="82"/>
      <c r="AP171" s="82"/>
      <c r="AQ171" s="82"/>
      <c r="AR171" s="82"/>
      <c r="AS171" s="82"/>
      <c r="AT171" s="82"/>
      <c r="AU171" s="82"/>
      <c r="AV171" s="82"/>
      <c r="AW171" s="82"/>
      <c r="AX171" s="82"/>
      <c r="AY171" s="82"/>
      <c r="AZ171" s="82"/>
      <c r="BA171" s="82"/>
      <c r="BB171" s="82"/>
    </row>
    <row r="172" spans="1:54"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row>
    <row r="173" spans="1:54"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row>
    <row r="174" spans="1:54"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row>
    <row r="175" spans="1:54"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row>
    <row r="176" spans="1:54"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row>
    <row r="177" spans="1:54"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row>
    <row r="178" spans="1:54"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row>
    <row r="179" spans="1:54"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row>
    <row r="180" spans="1:54"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row>
    <row r="181" spans="1:54"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row>
    <row r="182" spans="1:54"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row>
    <row r="183" spans="1:54"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row>
    <row r="184" spans="1:54"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row>
    <row r="185" spans="1:54"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row>
    <row r="186" spans="1:54"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row>
    <row r="187" spans="1:54"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row>
    <row r="188" spans="1:54"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row>
    <row r="189" spans="1:54"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row>
    <row r="190" spans="1:54"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row>
    <row r="191" spans="1:54"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row>
    <row r="192" spans="1:54"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row>
    <row r="193" spans="1:54"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row>
    <row r="194" spans="1:54"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row>
    <row r="195" spans="1:54"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row>
    <row r="196" spans="1:54"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row>
    <row r="197" spans="1:54"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row>
    <row r="198" spans="1:54"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row>
    <row r="199" spans="1:54"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row>
    <row r="200" spans="1:54"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row>
    <row r="201" spans="1:54"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row>
    <row r="202" spans="1:54"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row>
    <row r="203" spans="1:54"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row>
    <row r="204" spans="1:54"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row>
    <row r="205" spans="1:54"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row>
    <row r="206" spans="1:54"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row>
    <row r="207" spans="1:54"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row>
    <row r="208" spans="1:54"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row>
    <row r="209" spans="1:54"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row>
    <row r="210" spans="1:54"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row>
    <row r="211" spans="1:54"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row>
    <row r="212" spans="1:54"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row>
    <row r="213" spans="1:54"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row>
    <row r="214" spans="1:54"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row>
    <row r="215" spans="1:54"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row>
    <row r="216" spans="1:54"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row>
    <row r="217" spans="1:54"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row>
    <row r="218" spans="1:54"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row>
    <row r="219" spans="1:54"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row>
    <row r="220" spans="1:54"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row>
    <row r="221" spans="1:54"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row>
    <row r="222" spans="1:54"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row>
    <row r="223" spans="1:54"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row>
    <row r="224" spans="1:54"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row>
    <row r="225" spans="1:54"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row>
    <row r="226" spans="1:54"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row>
    <row r="227" spans="1:54"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row>
    <row r="228" spans="1:54"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row>
    <row r="229" spans="1:54"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row>
    <row r="230" spans="1:54"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row>
    <row r="231" spans="1:54"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row>
    <row r="232" spans="1:54"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row>
    <row r="233" spans="1:54"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row>
    <row r="234" spans="1:54"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row>
    <row r="235" spans="1:54"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row>
    <row r="236" spans="1:54"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row>
    <row r="237" spans="1:54"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row>
    <row r="238" spans="1:54"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row>
    <row r="239" spans="1:54"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row>
    <row r="240" spans="1:54"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row>
    <row r="241" spans="1:54"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row>
    <row r="242" spans="1:54"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row>
    <row r="243" spans="1:54"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row>
    <row r="244" spans="1:54"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row>
    <row r="245" spans="1:54"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row>
    <row r="246" spans="1:54"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row>
    <row r="247" spans="1:54"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row>
    <row r="248" spans="1:54"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row>
    <row r="249" spans="1:54"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row>
    <row r="250" spans="1:54"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row>
    <row r="251" spans="1:54"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row>
    <row r="252" spans="1:54"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row>
    <row r="253" spans="1:54"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row>
    <row r="254" spans="1:54"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row>
    <row r="255" spans="1:54"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row>
    <row r="256" spans="1:54"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row>
    <row r="257" spans="1:54"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row>
    <row r="258" spans="1:54"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row>
    <row r="259" spans="1:54"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row>
    <row r="260" spans="1:54"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row>
    <row r="261" spans="1:54"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row>
    <row r="262" spans="1:54"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row>
    <row r="263" spans="1:54"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row>
    <row r="264" spans="1:54"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row>
    <row r="265" spans="1:54"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row>
    <row r="266" spans="1:54"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row>
    <row r="267" spans="1:54"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row>
    <row r="268" spans="1:54"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row>
    <row r="269" spans="1:54"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row>
    <row r="270" spans="1:54"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row>
    <row r="271" spans="1:54"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row>
    <row r="272" spans="1:54"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row>
    <row r="273" spans="1:54"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row>
    <row r="274" spans="1:54"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row>
    <row r="275" spans="1:54"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row>
    <row r="276" spans="1:54"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row>
    <row r="277" spans="1:54"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row>
    <row r="278" spans="1:54"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row>
    <row r="279" spans="1:54"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row>
    <row r="280" spans="1:54"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row>
    <row r="281" spans="1:54"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row>
    <row r="282" spans="1:54"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row>
    <row r="283" spans="1:54"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row>
    <row r="284" spans="1:54"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row>
    <row r="285" spans="1:54"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row>
    <row r="286" spans="1:54"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row>
    <row r="287" spans="1:54"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row>
    <row r="288" spans="1:54"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row>
    <row r="289" spans="1:54"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row>
    <row r="290" spans="1:54"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row>
    <row r="291" spans="1:54"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row>
    <row r="292" spans="1:54"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row>
    <row r="293" spans="1:54"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row>
    <row r="294" spans="1:54"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row>
    <row r="295" spans="1:54"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row>
    <row r="296" spans="1:54"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row>
    <row r="297" spans="1:54"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row>
    <row r="298" spans="1:54"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row>
    <row r="299" spans="1:54"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row>
    <row r="300" spans="1:54"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row>
    <row r="301" spans="1:54"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row>
    <row r="302" spans="1:54"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row>
    <row r="303" spans="1:54"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row>
    <row r="304" spans="1:54"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row>
    <row r="305" spans="1:54"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row>
    <row r="306" spans="1:54"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row>
    <row r="307" spans="1:54"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row>
    <row r="308" spans="1:54"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row>
    <row r="309" spans="1:54"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row>
    <row r="310" spans="1:54"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row>
    <row r="311" spans="1:54"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row>
    <row r="312" spans="1:54"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row>
    <row r="313" spans="1:54"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row>
    <row r="314" spans="1:54"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row>
    <row r="315" spans="1:54"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row>
    <row r="316" spans="1:54"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row>
    <row r="317" spans="1:54"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row>
    <row r="318" spans="1:54"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row>
    <row r="319" spans="1:54"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row>
    <row r="320" spans="1:54"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row>
    <row r="321" spans="1:54"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row>
    <row r="322" spans="1:54"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row>
    <row r="323" spans="1:54"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row>
    <row r="324" spans="1:54"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row>
    <row r="325" spans="1:54"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row>
    <row r="326" spans="1:54"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row>
    <row r="327" spans="1:54"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row>
    <row r="328" spans="1:54"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row>
    <row r="329" spans="1:54"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row>
    <row r="330" spans="1:54"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row>
    <row r="331" spans="1:54"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row>
    <row r="332" spans="1:54"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row>
    <row r="333" spans="1:54"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row>
    <row r="334" spans="1:54"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row>
    <row r="335" spans="1:54"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row>
    <row r="336" spans="1:54"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row>
    <row r="337" spans="1:54"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row>
    <row r="338" spans="1:54"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row>
    <row r="339" spans="1:54"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row>
    <row r="340" spans="1:54"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row>
    <row r="341" spans="1:54"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row>
    <row r="342" spans="1:54"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row>
    <row r="343" spans="1:54"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row>
    <row r="344" spans="1:54"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row>
    <row r="345" spans="1:54"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row>
    <row r="346" spans="1:54"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row>
    <row r="347" spans="1:54"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row>
    <row r="348" spans="1:54"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row>
    <row r="349" spans="1:54"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row>
    <row r="350" spans="1:54"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row>
    <row r="351" spans="1:54"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row>
    <row r="352" spans="1:54"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row>
    <row r="353" spans="1:54"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row>
    <row r="354" spans="1:54"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row>
    <row r="355" spans="1:54"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row>
    <row r="356" spans="1:54"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row>
    <row r="357" spans="1:54"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row>
    <row r="358" spans="1:54"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row>
    <row r="359" spans="1:54"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row>
    <row r="360" spans="1:54"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row>
    <row r="361" spans="1:54"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row>
    <row r="362" spans="1:54"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row>
    <row r="363" spans="1:54"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row>
    <row r="364" spans="1:54"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row>
    <row r="365" spans="1:54"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row>
    <row r="366" spans="1:54"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row>
    <row r="367" spans="1:54"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row>
    <row r="368" spans="1:54"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row>
    <row r="369" spans="1:54"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row>
    <row r="370" spans="1:54"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row>
    <row r="371" spans="1:54"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row>
    <row r="372" spans="1:54"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row>
    <row r="373" spans="1:54"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row>
    <row r="374" spans="1:54"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row>
    <row r="375" spans="1:54"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row>
    <row r="376" spans="1:54"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row>
    <row r="377" spans="1:54"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row>
    <row r="378" spans="1:54"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row>
    <row r="379" spans="1:54"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row>
    <row r="380" spans="1:54"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row>
    <row r="381" spans="1:54"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row>
    <row r="382" spans="1:54"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row>
    <row r="383" spans="1:54"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row>
    <row r="384" spans="1:54"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row>
    <row r="385" spans="1:54"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row>
    <row r="386" spans="1:54"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row>
    <row r="387" spans="1:54"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row>
    <row r="388" spans="1:54"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row>
    <row r="389" spans="1:54"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row>
    <row r="390" spans="1:54"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row>
    <row r="391" spans="1:54"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row>
    <row r="392" spans="1:54"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row>
    <row r="393" spans="1:54"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row>
    <row r="394" spans="1:54"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row>
    <row r="395" spans="1:54"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row>
    <row r="396" spans="1:54"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row>
    <row r="397" spans="1:54"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row>
    <row r="398" spans="1:54"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row>
    <row r="399" spans="1:54"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row>
    <row r="400" spans="1:54"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row>
    <row r="401" spans="1:54"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row>
    <row r="402" spans="1:54"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row>
    <row r="403" spans="1:54"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row>
    <row r="404" spans="1:54"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row>
    <row r="405" spans="1:54"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row>
    <row r="406" spans="1:54"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row>
    <row r="407" spans="1:54"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row>
    <row r="408" spans="1:54"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row>
    <row r="409" spans="1:54"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row>
    <row r="410" spans="1:54"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row>
    <row r="411" spans="1:54"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row>
    <row r="412" spans="1:54"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row>
    <row r="413" spans="1:54"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row>
    <row r="414" spans="1:54"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row>
    <row r="415" spans="1:54"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row>
    <row r="416" spans="1:54"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row>
    <row r="417" spans="1:54"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row>
    <row r="418" spans="1:54"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row>
    <row r="419" spans="1:54"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row>
    <row r="420" spans="1:54"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row>
    <row r="421" spans="1:54"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row>
    <row r="422" spans="1:54"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row>
    <row r="423" spans="1:54"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row>
    <row r="424" spans="1:54"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row>
    <row r="425" spans="1:54"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row>
    <row r="426" spans="1:54"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row>
    <row r="427" spans="1:54"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row>
    <row r="428" spans="1:54"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row>
    <row r="429" spans="1:54"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row>
    <row r="430" spans="1:54"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row>
    <row r="431" spans="1:54"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row>
    <row r="432" spans="1:54"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row>
    <row r="433" spans="1:54"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row>
    <row r="434" spans="1:54"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row>
    <row r="435" spans="1:54"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row>
    <row r="436" spans="1:54"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row>
    <row r="437" spans="1:54"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row>
    <row r="438" spans="1:54"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row>
    <row r="439" spans="1:54"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row>
    <row r="440" spans="1:54"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row>
    <row r="441" spans="1:54"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row>
    <row r="442" spans="1:54"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row>
    <row r="443" spans="1:54"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row>
    <row r="444" spans="1:54"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row>
    <row r="445" spans="1:54"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row>
    <row r="446" spans="1:54"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row>
    <row r="447" spans="1:54"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row>
    <row r="448" spans="1:54"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row>
    <row r="449" spans="1:54"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row>
    <row r="450" spans="1:54"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row>
    <row r="451" spans="1:54"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row>
    <row r="452" spans="1:54"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row>
    <row r="453" spans="1:54"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row>
    <row r="454" spans="1:54"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row>
    <row r="455" spans="1:54"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row>
    <row r="456" spans="1:54"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row>
    <row r="457" spans="1:54"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row>
    <row r="458" spans="1:54"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row>
    <row r="459" spans="1:54"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row>
    <row r="460" spans="1:54"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row>
    <row r="461" spans="1:54"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row>
    <row r="462" spans="1:54"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row>
    <row r="463" spans="1:54"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row>
    <row r="464" spans="1:54"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row>
    <row r="465" spans="1:54"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row>
    <row r="466" spans="1:54"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row>
    <row r="467" spans="1:54"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row>
    <row r="468" spans="1:54"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row>
    <row r="469" spans="1:54"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row>
    <row r="470" spans="1:54"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row>
    <row r="471" spans="1:54"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row>
    <row r="472" spans="1:54"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row>
    <row r="473" spans="1:54"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row>
    <row r="474" spans="1:54"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row>
    <row r="475" spans="1:54"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row>
    <row r="476" spans="1:54"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row>
    <row r="477" spans="1:54"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row>
    <row r="478" spans="1:54"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row>
    <row r="479" spans="1:54"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row>
    <row r="480" spans="1:54"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row>
    <row r="481" spans="1:54"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row>
    <row r="482" spans="1:54"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row>
    <row r="483" spans="1:54"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row>
    <row r="484" spans="1:54"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row>
    <row r="485" spans="1:54"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row>
    <row r="486" spans="1:54"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row>
    <row r="487" spans="1:54"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row>
    <row r="488" spans="1:54"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row>
    <row r="489" spans="1:54"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row>
    <row r="490" spans="1:54"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row>
    <row r="491" spans="1:54"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row>
    <row r="492" spans="1:54"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row>
    <row r="493" spans="1:54"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row>
    <row r="494" spans="1:54"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row>
    <row r="495" spans="1:54"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row>
    <row r="496" spans="1:54"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row>
    <row r="497" spans="1:54"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row>
    <row r="498" spans="1:54"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row>
    <row r="499" spans="1:54"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row>
    <row r="500" spans="1:54"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row>
    <row r="501" spans="1:54"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row>
    <row r="502" spans="1:54"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row>
    <row r="503" spans="1:54"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row>
    <row r="504" spans="1:54"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row>
    <row r="505" spans="1:54"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row>
    <row r="506" spans="1:54"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row>
    <row r="507" spans="1:54"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row>
    <row r="508" spans="1:54"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row>
    <row r="509" spans="1:54"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row>
    <row r="510" spans="1:54"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row>
    <row r="511" spans="1:54"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row>
    <row r="512" spans="1:54"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c r="BB512" s="82"/>
    </row>
    <row r="513" spans="1:54"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c r="BB513" s="82"/>
    </row>
    <row r="514" spans="1:54"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row>
    <row r="515" spans="1:54"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row>
    <row r="516" spans="1:54"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c r="BB516" s="82"/>
    </row>
    <row r="517" spans="1:54"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c r="BB517" s="82"/>
    </row>
    <row r="518" spans="1:54"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c r="BB518" s="82"/>
    </row>
    <row r="519" spans="1:54"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c r="BB519" s="82"/>
    </row>
    <row r="520" spans="1:54"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row>
    <row r="521" spans="1:54"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c r="BB521" s="82"/>
    </row>
    <row r="522" spans="1:54"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row>
    <row r="523" spans="1:54"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row>
    <row r="524" spans="1:54"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c r="BB524" s="82"/>
    </row>
    <row r="525" spans="1:54"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row>
    <row r="526" spans="1:54"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c r="BB526" s="82"/>
    </row>
    <row r="527" spans="1:54"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row>
    <row r="528" spans="1:54"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c r="BB528" s="82"/>
    </row>
    <row r="529" spans="1:54"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row>
    <row r="530" spans="1:54"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row>
    <row r="531" spans="1:54"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c r="BB531" s="82"/>
    </row>
    <row r="532" spans="1:54"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c r="AZ532" s="82"/>
      <c r="BA532" s="82"/>
      <c r="BB532" s="82"/>
    </row>
    <row r="533" spans="1:54"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c r="AZ533" s="82"/>
      <c r="BA533" s="82"/>
      <c r="BB533" s="82"/>
    </row>
    <row r="534" spans="1:54"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row>
    <row r="535" spans="1:54"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82"/>
      <c r="BB535" s="82"/>
    </row>
    <row r="536" spans="1:54"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82"/>
      <c r="BB536" s="82"/>
    </row>
    <row r="537" spans="1:54"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82"/>
      <c r="BB537" s="82"/>
    </row>
    <row r="538" spans="1:54"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82"/>
      <c r="BB538" s="82"/>
    </row>
    <row r="539" spans="1:54"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82"/>
      <c r="BB539" s="82"/>
    </row>
    <row r="540" spans="1:54"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82"/>
      <c r="BB540" s="82"/>
    </row>
    <row r="541" spans="1:54"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row>
    <row r="542" spans="1:54"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c r="AZ542" s="82"/>
      <c r="BA542" s="82"/>
      <c r="BB542" s="82"/>
    </row>
    <row r="543" spans="1:54"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c r="AZ543" s="82"/>
      <c r="BA543" s="82"/>
      <c r="BB543" s="82"/>
    </row>
    <row r="544" spans="1:54"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row>
    <row r="545" spans="1:54"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row>
    <row r="546" spans="1:54"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row>
    <row r="547" spans="1:54"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c r="AZ547" s="82"/>
      <c r="BA547" s="82"/>
      <c r="BB547" s="82"/>
    </row>
    <row r="548" spans="1:54"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row>
    <row r="549" spans="1:54"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row>
    <row r="550" spans="1:54"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c r="AZ550" s="82"/>
      <c r="BA550" s="82"/>
      <c r="BB550" s="82"/>
    </row>
    <row r="551" spans="1:54"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row>
    <row r="552" spans="1:54"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row>
    <row r="553" spans="1:54"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row>
    <row r="554" spans="1:54"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c r="AY554" s="82"/>
      <c r="AZ554" s="82"/>
      <c r="BA554" s="82"/>
      <c r="BB554" s="82"/>
    </row>
    <row r="555" spans="1:54"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row>
    <row r="556" spans="1:54"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2"/>
      <c r="BA556" s="82"/>
      <c r="BB556" s="82"/>
    </row>
    <row r="557" spans="1:54"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c r="AZ557" s="82"/>
      <c r="BA557" s="82"/>
      <c r="BB557" s="82"/>
    </row>
    <row r="558" spans="1:54"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row>
    <row r="559" spans="1:54"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c r="AY559" s="82"/>
      <c r="AZ559" s="82"/>
      <c r="BA559" s="82"/>
      <c r="BB559" s="82"/>
    </row>
    <row r="560" spans="1:54"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c r="AZ560" s="82"/>
      <c r="BA560" s="82"/>
      <c r="BB560" s="82"/>
    </row>
    <row r="561" spans="1:54"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row>
    <row r="562" spans="1:54"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c r="AZ562" s="82"/>
      <c r="BA562" s="82"/>
      <c r="BB562" s="82"/>
    </row>
    <row r="563" spans="1:54"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c r="AZ563" s="82"/>
      <c r="BA563" s="82"/>
      <c r="BB563" s="82"/>
    </row>
    <row r="564" spans="1:54"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c r="AZ564" s="82"/>
      <c r="BA564" s="82"/>
      <c r="BB564" s="82"/>
    </row>
    <row r="565" spans="1:54"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c r="AZ565" s="82"/>
      <c r="BA565" s="82"/>
      <c r="BB565" s="82"/>
    </row>
    <row r="566" spans="1:54"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row>
    <row r="567" spans="1:54"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c r="AZ567" s="82"/>
      <c r="BA567" s="82"/>
      <c r="BB567" s="82"/>
    </row>
    <row r="568" spans="1:54"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c r="AZ568" s="82"/>
      <c r="BA568" s="82"/>
      <c r="BB568" s="82"/>
    </row>
    <row r="569" spans="1:54"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c r="AY569" s="82"/>
      <c r="AZ569" s="82"/>
      <c r="BA569" s="82"/>
      <c r="BB569" s="82"/>
    </row>
    <row r="570" spans="1:54"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c r="AZ570" s="82"/>
      <c r="BA570" s="82"/>
      <c r="BB570" s="82"/>
    </row>
    <row r="571" spans="1:54"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row>
    <row r="572" spans="1:54"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c r="AZ572" s="82"/>
      <c r="BA572" s="82"/>
      <c r="BB572" s="82"/>
    </row>
    <row r="573" spans="1:54"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c r="AZ573" s="82"/>
      <c r="BA573" s="82"/>
      <c r="BB573" s="82"/>
    </row>
    <row r="574" spans="1:54"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c r="AY574" s="82"/>
      <c r="AZ574" s="82"/>
      <c r="BA574" s="82"/>
      <c r="BB574" s="82"/>
    </row>
    <row r="575" spans="1:54"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c r="AY575" s="82"/>
      <c r="AZ575" s="82"/>
      <c r="BA575" s="82"/>
      <c r="BB575" s="82"/>
    </row>
    <row r="576" spans="1:54"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c r="AY576" s="82"/>
      <c r="AZ576" s="82"/>
      <c r="BA576" s="82"/>
      <c r="BB576" s="82"/>
    </row>
    <row r="577" spans="1:54"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c r="AY577" s="82"/>
      <c r="AZ577" s="82"/>
      <c r="BA577" s="82"/>
      <c r="BB577" s="82"/>
    </row>
    <row r="578" spans="1:54"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c r="AY578" s="82"/>
      <c r="AZ578" s="82"/>
      <c r="BA578" s="82"/>
      <c r="BB578" s="82"/>
    </row>
    <row r="579" spans="1:54"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c r="AZ579" s="82"/>
      <c r="BA579" s="82"/>
      <c r="BB579" s="82"/>
    </row>
    <row r="580" spans="1:54"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c r="AY580" s="82"/>
      <c r="AZ580" s="82"/>
      <c r="BA580" s="82"/>
      <c r="BB580" s="82"/>
    </row>
    <row r="581" spans="1:54"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c r="AY581" s="82"/>
      <c r="AZ581" s="82"/>
      <c r="BA581" s="82"/>
      <c r="BB581" s="82"/>
    </row>
    <row r="582" spans="1:54"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c r="AY582" s="82"/>
      <c r="AZ582" s="82"/>
      <c r="BA582" s="82"/>
      <c r="BB582" s="82"/>
    </row>
    <row r="583" spans="1:54"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c r="AY583" s="82"/>
      <c r="AZ583" s="82"/>
      <c r="BA583" s="82"/>
      <c r="BB583" s="82"/>
    </row>
    <row r="584" spans="1:54"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c r="AY584" s="82"/>
      <c r="AZ584" s="82"/>
      <c r="BA584" s="82"/>
      <c r="BB584" s="82"/>
    </row>
    <row r="585" spans="1:54"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c r="AZ585" s="82"/>
      <c r="BA585" s="82"/>
      <c r="BB585" s="82"/>
    </row>
    <row r="586" spans="1:54"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c r="AY586" s="82"/>
      <c r="AZ586" s="82"/>
      <c r="BA586" s="82"/>
      <c r="BB586" s="82"/>
    </row>
    <row r="587" spans="1:54"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c r="AY587" s="82"/>
      <c r="AZ587" s="82"/>
      <c r="BA587" s="82"/>
      <c r="BB587" s="82"/>
    </row>
    <row r="588" spans="1:54"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c r="AY588" s="82"/>
      <c r="AZ588" s="82"/>
      <c r="BA588" s="82"/>
      <c r="BB588" s="82"/>
    </row>
    <row r="589" spans="1:54"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c r="AY589" s="82"/>
      <c r="AZ589" s="82"/>
      <c r="BA589" s="82"/>
      <c r="BB589" s="82"/>
    </row>
    <row r="590" spans="1:54"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c r="AY590" s="82"/>
      <c r="AZ590" s="82"/>
      <c r="BA590" s="82"/>
      <c r="BB590" s="82"/>
    </row>
    <row r="591" spans="1:54"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c r="AZ591" s="82"/>
      <c r="BA591" s="82"/>
      <c r="BB591" s="82"/>
    </row>
    <row r="592" spans="1:54"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c r="AY592" s="82"/>
      <c r="AZ592" s="82"/>
      <c r="BA592" s="82"/>
      <c r="BB592" s="82"/>
    </row>
    <row r="593" spans="1:54"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c r="AY593" s="82"/>
      <c r="AZ593" s="82"/>
      <c r="BA593" s="82"/>
      <c r="BB593" s="82"/>
    </row>
    <row r="594" spans="1:54"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c r="AY594" s="82"/>
      <c r="AZ594" s="82"/>
      <c r="BA594" s="82"/>
      <c r="BB594" s="82"/>
    </row>
    <row r="595" spans="1:54"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c r="AZ595" s="82"/>
      <c r="BA595" s="82"/>
      <c r="BB595" s="82"/>
    </row>
    <row r="596" spans="1:54"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c r="AY596" s="82"/>
      <c r="AZ596" s="82"/>
      <c r="BA596" s="82"/>
      <c r="BB596" s="82"/>
    </row>
    <row r="597" spans="1:54"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c r="AY597" s="82"/>
      <c r="AZ597" s="82"/>
      <c r="BA597" s="82"/>
      <c r="BB597" s="82"/>
    </row>
    <row r="598" spans="1:54"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c r="AY598" s="82"/>
      <c r="AZ598" s="82"/>
      <c r="BA598" s="82"/>
      <c r="BB598" s="82"/>
    </row>
    <row r="599" spans="1:54"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c r="AY599" s="82"/>
      <c r="AZ599" s="82"/>
      <c r="BA599" s="82"/>
      <c r="BB599" s="82"/>
    </row>
    <row r="600" spans="1:54"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c r="AY600" s="82"/>
      <c r="AZ600" s="82"/>
      <c r="BA600" s="82"/>
      <c r="BB600" s="82"/>
    </row>
    <row r="601" spans="1:54"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c r="AZ601" s="82"/>
      <c r="BA601" s="82"/>
      <c r="BB601" s="82"/>
    </row>
    <row r="602" spans="1:54"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c r="AY602" s="82"/>
      <c r="AZ602" s="82"/>
      <c r="BA602" s="82"/>
      <c r="BB602" s="82"/>
    </row>
    <row r="603" spans="1:54"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c r="AY603" s="82"/>
      <c r="AZ603" s="82"/>
      <c r="BA603" s="82"/>
      <c r="BB603" s="82"/>
    </row>
    <row r="604" spans="1:54"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c r="AY604" s="82"/>
      <c r="AZ604" s="82"/>
      <c r="BA604" s="82"/>
      <c r="BB604" s="82"/>
    </row>
    <row r="605" spans="1:54"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c r="AZ605" s="82"/>
      <c r="BA605" s="82"/>
      <c r="BB605" s="82"/>
    </row>
    <row r="606" spans="1:54"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c r="AY606" s="82"/>
      <c r="AZ606" s="82"/>
      <c r="BA606" s="82"/>
      <c r="BB606" s="82"/>
    </row>
    <row r="607" spans="1:54"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c r="AY607" s="82"/>
      <c r="AZ607" s="82"/>
      <c r="BA607" s="82"/>
      <c r="BB607" s="82"/>
    </row>
    <row r="608" spans="1:54"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c r="AY608" s="82"/>
      <c r="AZ608" s="82"/>
      <c r="BA608" s="82"/>
      <c r="BB608" s="82"/>
    </row>
    <row r="609" spans="1:54"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c r="AY609" s="82"/>
      <c r="AZ609" s="82"/>
      <c r="BA609" s="82"/>
      <c r="BB609" s="82"/>
    </row>
    <row r="610" spans="1:54"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c r="AY610" s="82"/>
      <c r="AZ610" s="82"/>
      <c r="BA610" s="82"/>
      <c r="BB610" s="82"/>
    </row>
    <row r="611" spans="1:54"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c r="AY611" s="82"/>
      <c r="AZ611" s="82"/>
      <c r="BA611" s="82"/>
      <c r="BB611" s="82"/>
    </row>
    <row r="612" spans="1:54"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c r="AY612" s="82"/>
      <c r="AZ612" s="82"/>
      <c r="BA612" s="82"/>
      <c r="BB612" s="82"/>
    </row>
    <row r="613" spans="1:54"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c r="AY613" s="82"/>
      <c r="AZ613" s="82"/>
      <c r="BA613" s="82"/>
      <c r="BB613" s="82"/>
    </row>
    <row r="614" spans="1:54"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c r="AY614" s="82"/>
      <c r="AZ614" s="82"/>
      <c r="BA614" s="82"/>
      <c r="BB614" s="82"/>
    </row>
    <row r="615" spans="1:54"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c r="AY615" s="82"/>
      <c r="AZ615" s="82"/>
      <c r="BA615" s="82"/>
      <c r="BB615" s="82"/>
    </row>
    <row r="616" spans="1:54"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c r="AY616" s="82"/>
      <c r="AZ616" s="82"/>
      <c r="BA616" s="82"/>
      <c r="BB616" s="82"/>
    </row>
    <row r="617" spans="1:54"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c r="AY617" s="82"/>
      <c r="AZ617" s="82"/>
      <c r="BA617" s="82"/>
      <c r="BB617" s="82"/>
    </row>
    <row r="618" spans="1:54"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c r="AY618" s="82"/>
      <c r="AZ618" s="82"/>
      <c r="BA618" s="82"/>
      <c r="BB618" s="82"/>
    </row>
    <row r="619" spans="1:54"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c r="AY619" s="82"/>
      <c r="AZ619" s="82"/>
      <c r="BA619" s="82"/>
      <c r="BB619" s="82"/>
    </row>
    <row r="620" spans="1:54"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c r="AY620" s="82"/>
      <c r="AZ620" s="82"/>
      <c r="BA620" s="82"/>
      <c r="BB620" s="82"/>
    </row>
    <row r="621" spans="1:54"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c r="AY621" s="82"/>
      <c r="AZ621" s="82"/>
      <c r="BA621" s="82"/>
      <c r="BB621" s="82"/>
    </row>
    <row r="622" spans="1:54"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c r="AY622" s="82"/>
      <c r="AZ622" s="82"/>
      <c r="BA622" s="82"/>
      <c r="BB622" s="82"/>
    </row>
    <row r="623" spans="1:54"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c r="AY623" s="82"/>
      <c r="AZ623" s="82"/>
      <c r="BA623" s="82"/>
      <c r="BB623" s="82"/>
    </row>
    <row r="624" spans="1:54"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c r="AY624" s="82"/>
      <c r="AZ624" s="82"/>
      <c r="BA624" s="82"/>
      <c r="BB624" s="82"/>
    </row>
    <row r="625" spans="1:54"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c r="AY625" s="82"/>
      <c r="AZ625" s="82"/>
      <c r="BA625" s="82"/>
      <c r="BB625" s="82"/>
    </row>
    <row r="626" spans="1:54"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c r="AY626" s="82"/>
      <c r="AZ626" s="82"/>
      <c r="BA626" s="82"/>
      <c r="BB626" s="82"/>
    </row>
    <row r="627" spans="1:54"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c r="AY627" s="82"/>
      <c r="AZ627" s="82"/>
      <c r="BA627" s="82"/>
      <c r="BB627" s="82"/>
    </row>
    <row r="628" spans="1:54"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c r="AY628" s="82"/>
      <c r="AZ628" s="82"/>
      <c r="BA628" s="82"/>
      <c r="BB628" s="82"/>
    </row>
    <row r="629" spans="1:54"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c r="AY629" s="82"/>
      <c r="AZ629" s="82"/>
      <c r="BA629" s="82"/>
      <c r="BB629" s="82"/>
    </row>
    <row r="630" spans="1:54"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c r="AY630" s="82"/>
      <c r="AZ630" s="82"/>
      <c r="BA630" s="82"/>
      <c r="BB630" s="82"/>
    </row>
    <row r="631" spans="1:54"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c r="AY631" s="82"/>
      <c r="AZ631" s="82"/>
      <c r="BA631" s="82"/>
      <c r="BB631" s="82"/>
    </row>
    <row r="632" spans="1:54"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c r="AY632" s="82"/>
      <c r="AZ632" s="82"/>
      <c r="BA632" s="82"/>
      <c r="BB632" s="82"/>
    </row>
    <row r="633" spans="1:54"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c r="AY633" s="82"/>
      <c r="AZ633" s="82"/>
      <c r="BA633" s="82"/>
      <c r="BB633" s="82"/>
    </row>
    <row r="634" spans="1:54"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c r="AY634" s="82"/>
      <c r="AZ634" s="82"/>
      <c r="BA634" s="82"/>
      <c r="BB634" s="82"/>
    </row>
    <row r="635" spans="1:54"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c r="AY635" s="82"/>
      <c r="AZ635" s="82"/>
      <c r="BA635" s="82"/>
      <c r="BB635" s="82"/>
    </row>
    <row r="636" spans="1:54"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c r="AY636" s="82"/>
      <c r="AZ636" s="82"/>
      <c r="BA636" s="82"/>
      <c r="BB636" s="82"/>
    </row>
    <row r="637" spans="1:54"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c r="AY637" s="82"/>
      <c r="AZ637" s="82"/>
      <c r="BA637" s="82"/>
      <c r="BB637" s="82"/>
    </row>
    <row r="638" spans="1:54"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c r="AY638" s="82"/>
      <c r="AZ638" s="82"/>
      <c r="BA638" s="82"/>
      <c r="BB638" s="82"/>
    </row>
    <row r="639" spans="1:54"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82"/>
      <c r="BB639" s="82"/>
    </row>
    <row r="640" spans="1:54"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c r="AY640" s="82"/>
      <c r="AZ640" s="82"/>
      <c r="BA640" s="82"/>
      <c r="BB640" s="82"/>
    </row>
    <row r="641" spans="1:54"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c r="AY641" s="82"/>
      <c r="AZ641" s="82"/>
      <c r="BA641" s="82"/>
      <c r="BB641" s="82"/>
    </row>
    <row r="642" spans="1:54"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c r="AY642" s="82"/>
      <c r="AZ642" s="82"/>
      <c r="BA642" s="82"/>
      <c r="BB642" s="82"/>
    </row>
    <row r="643" spans="1:54"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2"/>
      <c r="BA643" s="82"/>
      <c r="BB643" s="82"/>
    </row>
    <row r="644" spans="1:54"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c r="AY644" s="82"/>
      <c r="AZ644" s="82"/>
      <c r="BA644" s="82"/>
      <c r="BB644" s="82"/>
    </row>
    <row r="645" spans="1:54"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c r="AY645" s="82"/>
      <c r="AZ645" s="82"/>
      <c r="BA645" s="82"/>
      <c r="BB645" s="82"/>
    </row>
    <row r="646" spans="1:54"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c r="AY646" s="82"/>
      <c r="AZ646" s="82"/>
      <c r="BA646" s="82"/>
      <c r="BB646" s="82"/>
    </row>
    <row r="647" spans="1:54"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c r="AY647" s="82"/>
      <c r="AZ647" s="82"/>
      <c r="BA647" s="82"/>
      <c r="BB647" s="82"/>
    </row>
    <row r="648" spans="1:54"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c r="AY648" s="82"/>
      <c r="AZ648" s="82"/>
      <c r="BA648" s="82"/>
      <c r="BB648" s="82"/>
    </row>
    <row r="649" spans="1:54"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c r="AY649" s="82"/>
      <c r="AZ649" s="82"/>
      <c r="BA649" s="82"/>
      <c r="BB649" s="82"/>
    </row>
    <row r="650" spans="1:54"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c r="AY650" s="82"/>
      <c r="AZ650" s="82"/>
      <c r="BA650" s="82"/>
      <c r="BB650" s="82"/>
    </row>
    <row r="651" spans="1:54"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c r="AY651" s="82"/>
      <c r="AZ651" s="82"/>
      <c r="BA651" s="82"/>
      <c r="BB651" s="82"/>
    </row>
    <row r="652" spans="1:54"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c r="AY652" s="82"/>
      <c r="AZ652" s="82"/>
      <c r="BA652" s="82"/>
      <c r="BB652" s="82"/>
    </row>
    <row r="653" spans="1:54"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c r="AY653" s="82"/>
      <c r="AZ653" s="82"/>
      <c r="BA653" s="82"/>
      <c r="BB653" s="82"/>
    </row>
    <row r="654" spans="1:54"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c r="AY654" s="82"/>
      <c r="AZ654" s="82"/>
      <c r="BA654" s="82"/>
      <c r="BB654" s="82"/>
    </row>
    <row r="655" spans="1:54"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c r="AY655" s="82"/>
      <c r="AZ655" s="82"/>
      <c r="BA655" s="82"/>
      <c r="BB655" s="82"/>
    </row>
    <row r="656" spans="1:54"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c r="AY656" s="82"/>
      <c r="AZ656" s="82"/>
      <c r="BA656" s="82"/>
      <c r="BB656" s="82"/>
    </row>
    <row r="657" spans="1:54"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c r="AY657" s="82"/>
      <c r="AZ657" s="82"/>
      <c r="BA657" s="82"/>
      <c r="BB657" s="82"/>
    </row>
    <row r="658" spans="1:54"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c r="AY658" s="82"/>
      <c r="AZ658" s="82"/>
      <c r="BA658" s="82"/>
      <c r="BB658" s="82"/>
    </row>
    <row r="659" spans="1:54"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c r="AY659" s="82"/>
      <c r="AZ659" s="82"/>
      <c r="BA659" s="82"/>
      <c r="BB659" s="82"/>
    </row>
    <row r="660" spans="1:54"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c r="AY660" s="82"/>
      <c r="AZ660" s="82"/>
      <c r="BA660" s="82"/>
      <c r="BB660" s="82"/>
    </row>
    <row r="661" spans="1:54"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c r="AY661" s="82"/>
      <c r="AZ661" s="82"/>
      <c r="BA661" s="82"/>
      <c r="BB661" s="82"/>
    </row>
    <row r="662" spans="1:54"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c r="AY662" s="82"/>
      <c r="AZ662" s="82"/>
      <c r="BA662" s="82"/>
      <c r="BB662" s="82"/>
    </row>
    <row r="663" spans="1:54"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c r="AY663" s="82"/>
      <c r="AZ663" s="82"/>
      <c r="BA663" s="82"/>
      <c r="BB663" s="82"/>
    </row>
    <row r="664" spans="1:54"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c r="AY664" s="82"/>
      <c r="AZ664" s="82"/>
      <c r="BA664" s="82"/>
      <c r="BB664" s="82"/>
    </row>
    <row r="665" spans="1:54"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c r="AY665" s="82"/>
      <c r="AZ665" s="82"/>
      <c r="BA665" s="82"/>
      <c r="BB665" s="82"/>
    </row>
    <row r="666" spans="1:54"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c r="AY666" s="82"/>
      <c r="AZ666" s="82"/>
      <c r="BA666" s="82"/>
      <c r="BB666" s="82"/>
    </row>
    <row r="667" spans="1:54"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c r="AY667" s="82"/>
      <c r="AZ667" s="82"/>
      <c r="BA667" s="82"/>
      <c r="BB667" s="82"/>
    </row>
    <row r="668" spans="1:54"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c r="AY668" s="82"/>
      <c r="AZ668" s="82"/>
      <c r="BA668" s="82"/>
      <c r="BB668" s="82"/>
    </row>
    <row r="669" spans="1:54"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c r="AY669" s="82"/>
      <c r="AZ669" s="82"/>
      <c r="BA669" s="82"/>
      <c r="BB669" s="82"/>
    </row>
    <row r="670" spans="1:54"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c r="AY670" s="82"/>
      <c r="AZ670" s="82"/>
      <c r="BA670" s="82"/>
      <c r="BB670" s="82"/>
    </row>
    <row r="671" spans="1:54"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c r="AY671" s="82"/>
      <c r="AZ671" s="82"/>
      <c r="BA671" s="82"/>
      <c r="BB671" s="82"/>
    </row>
    <row r="672" spans="1:54"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c r="AY672" s="82"/>
      <c r="AZ672" s="82"/>
      <c r="BA672" s="82"/>
      <c r="BB672" s="82"/>
    </row>
    <row r="673" spans="1:54"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c r="AY673" s="82"/>
      <c r="AZ673" s="82"/>
      <c r="BA673" s="82"/>
      <c r="BB673" s="82"/>
    </row>
    <row r="674" spans="1:54"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c r="AY674" s="82"/>
      <c r="AZ674" s="82"/>
      <c r="BA674" s="82"/>
      <c r="BB674" s="82"/>
    </row>
    <row r="675" spans="1:54"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c r="AY675" s="82"/>
      <c r="AZ675" s="82"/>
      <c r="BA675" s="82"/>
      <c r="BB675" s="82"/>
    </row>
    <row r="676" spans="1:54"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c r="AY676" s="82"/>
      <c r="AZ676" s="82"/>
      <c r="BA676" s="82"/>
      <c r="BB676" s="82"/>
    </row>
    <row r="677" spans="1:54"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c r="AY677" s="82"/>
      <c r="AZ677" s="82"/>
      <c r="BA677" s="82"/>
      <c r="BB677" s="82"/>
    </row>
    <row r="678" spans="1:54"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2"/>
      <c r="AU678" s="82"/>
      <c r="AV678" s="82"/>
      <c r="AW678" s="82"/>
      <c r="AX678" s="82"/>
      <c r="AY678" s="82"/>
      <c r="AZ678" s="82"/>
      <c r="BA678" s="82"/>
      <c r="BB678" s="82"/>
    </row>
    <row r="679" spans="1:54"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2"/>
      <c r="AU679" s="82"/>
      <c r="AV679" s="82"/>
      <c r="AW679" s="82"/>
      <c r="AX679" s="82"/>
      <c r="AY679" s="82"/>
      <c r="AZ679" s="82"/>
      <c r="BA679" s="82"/>
      <c r="BB679" s="82"/>
    </row>
    <row r="680" spans="1:54"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2"/>
      <c r="AU680" s="82"/>
      <c r="AV680" s="82"/>
      <c r="AW680" s="82"/>
      <c r="AX680" s="82"/>
      <c r="AY680" s="82"/>
      <c r="AZ680" s="82"/>
      <c r="BA680" s="82"/>
      <c r="BB680" s="82"/>
    </row>
    <row r="681" spans="1:54"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2"/>
      <c r="AU681" s="82"/>
      <c r="AV681" s="82"/>
      <c r="AW681" s="82"/>
      <c r="AX681" s="82"/>
      <c r="AY681" s="82"/>
      <c r="AZ681" s="82"/>
      <c r="BA681" s="82"/>
      <c r="BB681" s="82"/>
    </row>
    <row r="682" spans="1:54"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c r="AV682" s="82"/>
      <c r="AW682" s="82"/>
      <c r="AX682" s="82"/>
      <c r="AY682" s="82"/>
      <c r="AZ682" s="82"/>
      <c r="BA682" s="82"/>
      <c r="BB682" s="82"/>
    </row>
    <row r="683" spans="1:54"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c r="AV683" s="82"/>
      <c r="AW683" s="82"/>
      <c r="AX683" s="82"/>
      <c r="AY683" s="82"/>
      <c r="AZ683" s="82"/>
      <c r="BA683" s="82"/>
      <c r="BB683" s="82"/>
    </row>
    <row r="684" spans="1:54"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c r="AV684" s="82"/>
      <c r="AW684" s="82"/>
      <c r="AX684" s="82"/>
      <c r="AY684" s="82"/>
      <c r="AZ684" s="82"/>
      <c r="BA684" s="82"/>
      <c r="BB684" s="82"/>
    </row>
    <row r="685" spans="1:54"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row>
    <row r="686" spans="1:54"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c r="AV686" s="82"/>
      <c r="AW686" s="82"/>
      <c r="AX686" s="82"/>
      <c r="AY686" s="82"/>
      <c r="AZ686" s="82"/>
      <c r="BA686" s="82"/>
      <c r="BB686" s="82"/>
    </row>
    <row r="687" spans="1:54"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c r="AV687" s="82"/>
      <c r="AW687" s="82"/>
      <c r="AX687" s="82"/>
      <c r="AY687" s="82"/>
      <c r="AZ687" s="82"/>
      <c r="BA687" s="82"/>
      <c r="BB687" s="82"/>
    </row>
    <row r="688" spans="1:54"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row>
    <row r="689" spans="1:54"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c r="AV689" s="82"/>
      <c r="AW689" s="82"/>
      <c r="AX689" s="82"/>
      <c r="AY689" s="82"/>
      <c r="AZ689" s="82"/>
      <c r="BA689" s="82"/>
      <c r="BB689" s="82"/>
    </row>
    <row r="690" spans="1:54"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c r="AV690" s="82"/>
      <c r="AW690" s="82"/>
      <c r="AX690" s="82"/>
      <c r="AY690" s="82"/>
      <c r="AZ690" s="82"/>
      <c r="BA690" s="82"/>
      <c r="BB690" s="82"/>
    </row>
    <row r="691" spans="1:54"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c r="AV691" s="82"/>
      <c r="AW691" s="82"/>
      <c r="AX691" s="82"/>
      <c r="AY691" s="82"/>
      <c r="AZ691" s="82"/>
      <c r="BA691" s="82"/>
      <c r="BB691" s="82"/>
    </row>
    <row r="692" spans="1:54"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c r="AV692" s="82"/>
      <c r="AW692" s="82"/>
      <c r="AX692" s="82"/>
      <c r="AY692" s="82"/>
      <c r="AZ692" s="82"/>
      <c r="BA692" s="82"/>
      <c r="BB692" s="82"/>
    </row>
    <row r="693" spans="1:54"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2"/>
      <c r="AU693" s="82"/>
      <c r="AV693" s="82"/>
      <c r="AW693" s="82"/>
      <c r="AX693" s="82"/>
      <c r="AY693" s="82"/>
      <c r="AZ693" s="82"/>
      <c r="BA693" s="82"/>
      <c r="BB693" s="82"/>
    </row>
    <row r="694" spans="1:54"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2"/>
      <c r="AU694" s="82"/>
      <c r="AV694" s="82"/>
      <c r="AW694" s="82"/>
      <c r="AX694" s="82"/>
      <c r="AY694" s="82"/>
      <c r="AZ694" s="82"/>
      <c r="BA694" s="82"/>
      <c r="BB694" s="82"/>
    </row>
    <row r="695" spans="1:54"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2"/>
      <c r="AU695" s="82"/>
      <c r="AV695" s="82"/>
      <c r="AW695" s="82"/>
      <c r="AX695" s="82"/>
      <c r="AY695" s="82"/>
      <c r="AZ695" s="82"/>
      <c r="BA695" s="82"/>
      <c r="BB695" s="82"/>
    </row>
    <row r="696" spans="1:54"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2"/>
      <c r="AU696" s="82"/>
      <c r="AV696" s="82"/>
      <c r="AW696" s="82"/>
      <c r="AX696" s="82"/>
      <c r="AY696" s="82"/>
      <c r="AZ696" s="82"/>
      <c r="BA696" s="82"/>
      <c r="BB696" s="82"/>
    </row>
    <row r="697" spans="1:54"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2"/>
      <c r="AU697" s="82"/>
      <c r="AV697" s="82"/>
      <c r="AW697" s="82"/>
      <c r="AX697" s="82"/>
      <c r="AY697" s="82"/>
      <c r="AZ697" s="82"/>
      <c r="BA697" s="82"/>
      <c r="BB697" s="82"/>
    </row>
    <row r="698" spans="1:54"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2"/>
      <c r="AU698" s="82"/>
      <c r="AV698" s="82"/>
      <c r="AW698" s="82"/>
      <c r="AX698" s="82"/>
      <c r="AY698" s="82"/>
      <c r="AZ698" s="82"/>
      <c r="BA698" s="82"/>
      <c r="BB698" s="82"/>
    </row>
    <row r="699" spans="1:54"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2"/>
      <c r="AU699" s="82"/>
      <c r="AV699" s="82"/>
      <c r="AW699" s="82"/>
      <c r="AX699" s="82"/>
      <c r="AY699" s="82"/>
      <c r="AZ699" s="82"/>
      <c r="BA699" s="82"/>
      <c r="BB699" s="82"/>
    </row>
    <row r="700" spans="1:54"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row>
    <row r="701" spans="1:54"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2"/>
      <c r="AU701" s="82"/>
      <c r="AV701" s="82"/>
      <c r="AW701" s="82"/>
      <c r="AX701" s="82"/>
      <c r="AY701" s="82"/>
      <c r="AZ701" s="82"/>
      <c r="BA701" s="82"/>
      <c r="BB701" s="82"/>
    </row>
    <row r="702" spans="1:54"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c r="AV702" s="82"/>
      <c r="AW702" s="82"/>
      <c r="AX702" s="82"/>
      <c r="AY702" s="82"/>
      <c r="AZ702" s="82"/>
      <c r="BA702" s="82"/>
      <c r="BB702" s="82"/>
    </row>
    <row r="703" spans="1:54"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c r="AV703" s="82"/>
      <c r="AW703" s="82"/>
      <c r="AX703" s="82"/>
      <c r="AY703" s="82"/>
      <c r="AZ703" s="82"/>
      <c r="BA703" s="82"/>
      <c r="BB703" s="82"/>
    </row>
    <row r="704" spans="1:54"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c r="AV704" s="82"/>
      <c r="AW704" s="82"/>
      <c r="AX704" s="82"/>
      <c r="AY704" s="82"/>
      <c r="AZ704" s="82"/>
      <c r="BA704" s="82"/>
      <c r="BB704" s="82"/>
    </row>
    <row r="705" spans="1:54"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c r="AV705" s="82"/>
      <c r="AW705" s="82"/>
      <c r="AX705" s="82"/>
      <c r="AY705" s="82"/>
      <c r="AZ705" s="82"/>
      <c r="BA705" s="82"/>
      <c r="BB705" s="82"/>
    </row>
    <row r="706" spans="1:54"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2"/>
      <c r="BA706" s="82"/>
      <c r="BB706" s="82"/>
    </row>
    <row r="707" spans="1:54"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c r="AV707" s="82"/>
      <c r="AW707" s="82"/>
      <c r="AX707" s="82"/>
      <c r="AY707" s="82"/>
      <c r="AZ707" s="82"/>
      <c r="BA707" s="82"/>
      <c r="BB707" s="82"/>
    </row>
    <row r="708" spans="1:54"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c r="AV708" s="82"/>
      <c r="AW708" s="82"/>
      <c r="AX708" s="82"/>
      <c r="AY708" s="82"/>
      <c r="AZ708" s="82"/>
      <c r="BA708" s="82"/>
      <c r="BB708" s="82"/>
    </row>
    <row r="709" spans="1:54"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c r="AV709" s="82"/>
      <c r="AW709" s="82"/>
      <c r="AX709" s="82"/>
      <c r="AY709" s="82"/>
      <c r="AZ709" s="82"/>
      <c r="BA709" s="82"/>
      <c r="BB709" s="82"/>
    </row>
    <row r="710" spans="1:54"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c r="AV710" s="82"/>
      <c r="AW710" s="82"/>
      <c r="AX710" s="82"/>
      <c r="AY710" s="82"/>
      <c r="AZ710" s="82"/>
      <c r="BA710" s="82"/>
      <c r="BB710" s="82"/>
    </row>
    <row r="711" spans="1:54"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c r="AV711" s="82"/>
      <c r="AW711" s="82"/>
      <c r="AX711" s="82"/>
      <c r="AY711" s="82"/>
      <c r="AZ711" s="82"/>
      <c r="BA711" s="82"/>
      <c r="BB711" s="82"/>
    </row>
    <row r="712" spans="1:54"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c r="AV712" s="82"/>
      <c r="AW712" s="82"/>
      <c r="AX712" s="82"/>
      <c r="AY712" s="82"/>
      <c r="AZ712" s="82"/>
      <c r="BA712" s="82"/>
      <c r="BB712" s="82"/>
    </row>
    <row r="713" spans="1:54"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row>
    <row r="714" spans="1:54"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c r="AV714" s="82"/>
      <c r="AW714" s="82"/>
      <c r="AX714" s="82"/>
      <c r="AY714" s="82"/>
      <c r="AZ714" s="82"/>
      <c r="BA714" s="82"/>
      <c r="BB714" s="82"/>
    </row>
    <row r="715" spans="1:54"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c r="AV715" s="82"/>
      <c r="AW715" s="82"/>
      <c r="AX715" s="82"/>
      <c r="AY715" s="82"/>
      <c r="AZ715" s="82"/>
      <c r="BA715" s="82"/>
      <c r="BB715" s="82"/>
    </row>
    <row r="716" spans="1:54"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c r="AV716" s="82"/>
      <c r="AW716" s="82"/>
      <c r="AX716" s="82"/>
      <c r="AY716" s="82"/>
      <c r="AZ716" s="82"/>
      <c r="BA716" s="82"/>
      <c r="BB716" s="82"/>
    </row>
    <row r="717" spans="1:54"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2"/>
      <c r="AY717" s="82"/>
      <c r="AZ717" s="82"/>
      <c r="BA717" s="82"/>
      <c r="BB717" s="82"/>
    </row>
    <row r="718" spans="1:54"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2"/>
      <c r="AY718" s="82"/>
      <c r="AZ718" s="82"/>
      <c r="BA718" s="82"/>
      <c r="BB718" s="82"/>
    </row>
    <row r="719" spans="1:54"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2"/>
      <c r="BA719" s="82"/>
      <c r="BB719" s="82"/>
    </row>
    <row r="720" spans="1:54"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row>
    <row r="721" spans="1:54"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2"/>
      <c r="AY721" s="82"/>
      <c r="AZ721" s="82"/>
      <c r="BA721" s="82"/>
      <c r="BB721" s="82"/>
    </row>
    <row r="722" spans="1:54"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c r="AV722" s="82"/>
      <c r="AW722" s="82"/>
      <c r="AX722" s="82"/>
      <c r="AY722" s="82"/>
      <c r="AZ722" s="82"/>
      <c r="BA722" s="82"/>
      <c r="BB722" s="82"/>
    </row>
    <row r="723" spans="1:54"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c r="AV723" s="82"/>
      <c r="AW723" s="82"/>
      <c r="AX723" s="82"/>
      <c r="AY723" s="82"/>
      <c r="AZ723" s="82"/>
      <c r="BA723" s="82"/>
      <c r="BB723" s="82"/>
    </row>
    <row r="724" spans="1:54"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2"/>
      <c r="BA724" s="82"/>
      <c r="BB724" s="82"/>
    </row>
    <row r="725" spans="1:54"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c r="AV725" s="82"/>
      <c r="AW725" s="82"/>
      <c r="AX725" s="82"/>
      <c r="AY725" s="82"/>
      <c r="AZ725" s="82"/>
      <c r="BA725" s="82"/>
      <c r="BB725" s="82"/>
    </row>
    <row r="726" spans="1:54"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c r="AV726" s="82"/>
      <c r="AW726" s="82"/>
      <c r="AX726" s="82"/>
      <c r="AY726" s="82"/>
      <c r="AZ726" s="82"/>
      <c r="BA726" s="82"/>
      <c r="BB726" s="82"/>
    </row>
    <row r="727" spans="1:54"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c r="AV727" s="82"/>
      <c r="AW727" s="82"/>
      <c r="AX727" s="82"/>
      <c r="AY727" s="82"/>
      <c r="AZ727" s="82"/>
      <c r="BA727" s="82"/>
      <c r="BB727" s="82"/>
    </row>
    <row r="728" spans="1:54"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c r="AV728" s="82"/>
      <c r="AW728" s="82"/>
      <c r="AX728" s="82"/>
      <c r="AY728" s="82"/>
      <c r="AZ728" s="82"/>
      <c r="BA728" s="82"/>
      <c r="BB728" s="82"/>
    </row>
    <row r="729" spans="1:54"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c r="AV729" s="82"/>
      <c r="AW729" s="82"/>
      <c r="AX729" s="82"/>
      <c r="AY729" s="82"/>
      <c r="AZ729" s="82"/>
      <c r="BA729" s="82"/>
      <c r="BB729" s="82"/>
    </row>
    <row r="730" spans="1:54"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c r="AV730" s="82"/>
      <c r="AW730" s="82"/>
      <c r="AX730" s="82"/>
      <c r="AY730" s="82"/>
      <c r="AZ730" s="82"/>
      <c r="BA730" s="82"/>
      <c r="BB730" s="82"/>
    </row>
    <row r="731" spans="1:54"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2"/>
      <c r="AU731" s="82"/>
      <c r="AV731" s="82"/>
      <c r="AW731" s="82"/>
      <c r="AX731" s="82"/>
      <c r="AY731" s="82"/>
      <c r="AZ731" s="82"/>
      <c r="BA731" s="82"/>
      <c r="BB731" s="82"/>
    </row>
    <row r="732" spans="1:54"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2"/>
      <c r="AU732" s="82"/>
      <c r="AV732" s="82"/>
      <c r="AW732" s="82"/>
      <c r="AX732" s="82"/>
      <c r="AY732" s="82"/>
      <c r="AZ732" s="82"/>
      <c r="BA732" s="82"/>
      <c r="BB732" s="82"/>
    </row>
    <row r="733" spans="1:54"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2"/>
      <c r="AU733" s="82"/>
      <c r="AV733" s="82"/>
      <c r="AW733" s="82"/>
      <c r="AX733" s="82"/>
      <c r="AY733" s="82"/>
      <c r="AZ733" s="82"/>
      <c r="BA733" s="82"/>
      <c r="BB733" s="82"/>
    </row>
    <row r="734" spans="1:54"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2"/>
      <c r="AU734" s="82"/>
      <c r="AV734" s="82"/>
      <c r="AW734" s="82"/>
      <c r="AX734" s="82"/>
      <c r="AY734" s="82"/>
      <c r="AZ734" s="82"/>
      <c r="BA734" s="82"/>
      <c r="BB734" s="82"/>
    </row>
    <row r="735" spans="1:54"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2"/>
      <c r="AU735" s="82"/>
      <c r="AV735" s="82"/>
      <c r="AW735" s="82"/>
      <c r="AX735" s="82"/>
      <c r="AY735" s="82"/>
      <c r="AZ735" s="82"/>
      <c r="BA735" s="82"/>
      <c r="BB735" s="82"/>
    </row>
    <row r="736" spans="1:54"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2"/>
      <c r="AU736" s="82"/>
      <c r="AV736" s="82"/>
      <c r="AW736" s="82"/>
      <c r="AX736" s="82"/>
      <c r="AY736" s="82"/>
      <c r="AZ736" s="82"/>
      <c r="BA736" s="82"/>
      <c r="BB736" s="82"/>
    </row>
    <row r="737" spans="1:54"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2"/>
      <c r="AU737" s="82"/>
      <c r="AV737" s="82"/>
      <c r="AW737" s="82"/>
      <c r="AX737" s="82"/>
      <c r="AY737" s="82"/>
      <c r="AZ737" s="82"/>
      <c r="BA737" s="82"/>
      <c r="BB737" s="82"/>
    </row>
    <row r="738" spans="1:54"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2"/>
      <c r="AU738" s="82"/>
      <c r="AV738" s="82"/>
      <c r="AW738" s="82"/>
      <c r="AX738" s="82"/>
      <c r="AY738" s="82"/>
      <c r="AZ738" s="82"/>
      <c r="BA738" s="82"/>
      <c r="BB738" s="82"/>
    </row>
    <row r="739" spans="1:54"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2"/>
      <c r="AU739" s="82"/>
      <c r="AV739" s="82"/>
      <c r="AW739" s="82"/>
      <c r="AX739" s="82"/>
      <c r="AY739" s="82"/>
      <c r="AZ739" s="82"/>
      <c r="BA739" s="82"/>
      <c r="BB739" s="82"/>
    </row>
    <row r="740" spans="1:54"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2"/>
      <c r="AY740" s="82"/>
      <c r="AZ740" s="82"/>
      <c r="BA740" s="82"/>
      <c r="BB740" s="82"/>
    </row>
    <row r="741" spans="1:54"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2"/>
      <c r="AU741" s="82"/>
      <c r="AV741" s="82"/>
      <c r="AW741" s="82"/>
      <c r="AX741" s="82"/>
      <c r="AY741" s="82"/>
      <c r="AZ741" s="82"/>
      <c r="BA741" s="82"/>
      <c r="BB741" s="82"/>
    </row>
    <row r="742" spans="1:54"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row>
    <row r="743" spans="1:54"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c r="AV743" s="82"/>
      <c r="AW743" s="82"/>
      <c r="AX743" s="82"/>
      <c r="AY743" s="82"/>
      <c r="AZ743" s="82"/>
      <c r="BA743" s="82"/>
      <c r="BB743" s="82"/>
    </row>
    <row r="744" spans="1:54"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2"/>
      <c r="AY744" s="82"/>
      <c r="AZ744" s="82"/>
      <c r="BA744" s="82"/>
      <c r="BB744" s="82"/>
    </row>
    <row r="745" spans="1:54"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c r="AV745" s="82"/>
      <c r="AW745" s="82"/>
      <c r="AX745" s="82"/>
      <c r="AY745" s="82"/>
      <c r="AZ745" s="82"/>
      <c r="BA745" s="82"/>
      <c r="BB745" s="82"/>
    </row>
    <row r="746" spans="1:54"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c r="AV746" s="82"/>
      <c r="AW746" s="82"/>
      <c r="AX746" s="82"/>
      <c r="AY746" s="82"/>
      <c r="AZ746" s="82"/>
      <c r="BA746" s="82"/>
      <c r="BB746" s="82"/>
    </row>
    <row r="747" spans="1:54"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2"/>
      <c r="AU747" s="82"/>
      <c r="AV747" s="82"/>
      <c r="AW747" s="82"/>
      <c r="AX747" s="82"/>
      <c r="AY747" s="82"/>
      <c r="AZ747" s="82"/>
      <c r="BA747" s="82"/>
      <c r="BB747" s="82"/>
    </row>
    <row r="748" spans="1:54"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c r="AV748" s="82"/>
      <c r="AW748" s="82"/>
      <c r="AX748" s="82"/>
      <c r="AY748" s="82"/>
      <c r="AZ748" s="82"/>
      <c r="BA748" s="82"/>
      <c r="BB748" s="82"/>
    </row>
    <row r="749" spans="1:54"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2"/>
      <c r="AU749" s="82"/>
      <c r="AV749" s="82"/>
      <c r="AW749" s="82"/>
      <c r="AX749" s="82"/>
      <c r="AY749" s="82"/>
      <c r="AZ749" s="82"/>
      <c r="BA749" s="82"/>
      <c r="BB749" s="82"/>
    </row>
    <row r="750" spans="1:54"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2"/>
      <c r="AU750" s="82"/>
      <c r="AV750" s="82"/>
      <c r="AW750" s="82"/>
      <c r="AX750" s="82"/>
      <c r="AY750" s="82"/>
      <c r="AZ750" s="82"/>
      <c r="BA750" s="82"/>
      <c r="BB750" s="82"/>
    </row>
    <row r="751" spans="1:54"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2"/>
      <c r="AU751" s="82"/>
      <c r="AV751" s="82"/>
      <c r="AW751" s="82"/>
      <c r="AX751" s="82"/>
      <c r="AY751" s="82"/>
      <c r="AZ751" s="82"/>
      <c r="BA751" s="82"/>
      <c r="BB751" s="82"/>
    </row>
    <row r="752" spans="1:54"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2"/>
      <c r="AU752" s="82"/>
      <c r="AV752" s="82"/>
      <c r="AW752" s="82"/>
      <c r="AX752" s="82"/>
      <c r="AY752" s="82"/>
      <c r="AZ752" s="82"/>
      <c r="BA752" s="82"/>
      <c r="BB752" s="82"/>
    </row>
    <row r="753" spans="1:54"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2"/>
      <c r="AU753" s="82"/>
      <c r="AV753" s="82"/>
      <c r="AW753" s="82"/>
      <c r="AX753" s="82"/>
      <c r="AY753" s="82"/>
      <c r="AZ753" s="82"/>
      <c r="BA753" s="82"/>
      <c r="BB753" s="82"/>
    </row>
    <row r="754" spans="1:54"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2"/>
      <c r="AU754" s="82"/>
      <c r="AV754" s="82"/>
      <c r="AW754" s="82"/>
      <c r="AX754" s="82"/>
      <c r="AY754" s="82"/>
      <c r="AZ754" s="82"/>
      <c r="BA754" s="82"/>
      <c r="BB754" s="82"/>
    </row>
    <row r="755" spans="1:54"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c r="AV755" s="82"/>
      <c r="AW755" s="82"/>
      <c r="AX755" s="82"/>
      <c r="AY755" s="82"/>
      <c r="AZ755" s="82"/>
      <c r="BA755" s="82"/>
      <c r="BB755" s="82"/>
    </row>
    <row r="756" spans="1:54"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c r="AV756" s="82"/>
      <c r="AW756" s="82"/>
      <c r="AX756" s="82"/>
      <c r="AY756" s="82"/>
      <c r="AZ756" s="82"/>
      <c r="BA756" s="82"/>
      <c r="BB756" s="82"/>
    </row>
    <row r="757" spans="1:54"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2"/>
      <c r="AU757" s="82"/>
      <c r="AV757" s="82"/>
      <c r="AW757" s="82"/>
      <c r="AX757" s="82"/>
      <c r="AY757" s="82"/>
      <c r="AZ757" s="82"/>
      <c r="BA757" s="82"/>
      <c r="BB757" s="82"/>
    </row>
    <row r="758" spans="1:54"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2"/>
      <c r="AU758" s="82"/>
      <c r="AV758" s="82"/>
      <c r="AW758" s="82"/>
      <c r="AX758" s="82"/>
      <c r="AY758" s="82"/>
      <c r="AZ758" s="82"/>
      <c r="BA758" s="82"/>
      <c r="BB758" s="82"/>
    </row>
    <row r="759" spans="1:54"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2"/>
      <c r="AU759" s="82"/>
      <c r="AV759" s="82"/>
      <c r="AW759" s="82"/>
      <c r="AX759" s="82"/>
      <c r="AY759" s="82"/>
      <c r="AZ759" s="82"/>
      <c r="BA759" s="82"/>
      <c r="BB759" s="82"/>
    </row>
    <row r="760" spans="1:54"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2"/>
      <c r="AU760" s="82"/>
      <c r="AV760" s="82"/>
      <c r="AW760" s="82"/>
      <c r="AX760" s="82"/>
      <c r="AY760" s="82"/>
      <c r="AZ760" s="82"/>
      <c r="BA760" s="82"/>
      <c r="BB760" s="82"/>
    </row>
    <row r="761" spans="1:54"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2"/>
      <c r="AU761" s="82"/>
      <c r="AV761" s="82"/>
      <c r="AW761" s="82"/>
      <c r="AX761" s="82"/>
      <c r="AY761" s="82"/>
      <c r="AZ761" s="82"/>
      <c r="BA761" s="82"/>
      <c r="BB761" s="82"/>
    </row>
    <row r="762" spans="1:54"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2"/>
      <c r="AU762" s="82"/>
      <c r="AV762" s="82"/>
      <c r="AW762" s="82"/>
      <c r="AX762" s="82"/>
      <c r="AY762" s="82"/>
      <c r="AZ762" s="82"/>
      <c r="BA762" s="82"/>
      <c r="BB762" s="82"/>
    </row>
    <row r="763" spans="1:54"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2"/>
      <c r="AU763" s="82"/>
      <c r="AV763" s="82"/>
      <c r="AW763" s="82"/>
      <c r="AX763" s="82"/>
      <c r="AY763" s="82"/>
      <c r="AZ763" s="82"/>
      <c r="BA763" s="82"/>
      <c r="BB763" s="82"/>
    </row>
    <row r="764" spans="1:54"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2"/>
      <c r="AU764" s="82"/>
      <c r="AV764" s="82"/>
      <c r="AW764" s="82"/>
      <c r="AX764" s="82"/>
      <c r="AY764" s="82"/>
      <c r="AZ764" s="82"/>
      <c r="BA764" s="82"/>
      <c r="BB764" s="82"/>
    </row>
    <row r="765" spans="1:54"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2"/>
      <c r="AU765" s="82"/>
      <c r="AV765" s="82"/>
      <c r="AW765" s="82"/>
      <c r="AX765" s="82"/>
      <c r="AY765" s="82"/>
      <c r="AZ765" s="82"/>
      <c r="BA765" s="82"/>
      <c r="BB765" s="82"/>
    </row>
    <row r="766" spans="1:54"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c r="AV766" s="82"/>
      <c r="AW766" s="82"/>
      <c r="AX766" s="82"/>
      <c r="AY766" s="82"/>
      <c r="AZ766" s="82"/>
      <c r="BA766" s="82"/>
      <c r="BB766" s="82"/>
    </row>
    <row r="767" spans="1:54"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2"/>
      <c r="AU767" s="82"/>
      <c r="AV767" s="82"/>
      <c r="AW767" s="82"/>
      <c r="AX767" s="82"/>
      <c r="AY767" s="82"/>
      <c r="AZ767" s="82"/>
      <c r="BA767" s="82"/>
      <c r="BB767" s="82"/>
    </row>
    <row r="768" spans="1:54"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2"/>
      <c r="AY768" s="82"/>
      <c r="AZ768" s="82"/>
      <c r="BA768" s="82"/>
      <c r="BB768" s="82"/>
    </row>
    <row r="769" spans="1:54"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c r="AV769" s="82"/>
      <c r="AW769" s="82"/>
      <c r="AX769" s="82"/>
      <c r="AY769" s="82"/>
      <c r="AZ769" s="82"/>
      <c r="BA769" s="82"/>
      <c r="BB769" s="82"/>
    </row>
    <row r="770" spans="1:54"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row>
    <row r="771" spans="1:54"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row>
    <row r="772" spans="1:54"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c r="AV772" s="82"/>
      <c r="AW772" s="82"/>
      <c r="AX772" s="82"/>
      <c r="AY772" s="82"/>
      <c r="AZ772" s="82"/>
      <c r="BA772" s="82"/>
      <c r="BB772" s="82"/>
    </row>
    <row r="773" spans="1:54"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2"/>
      <c r="AU773" s="82"/>
      <c r="AV773" s="82"/>
      <c r="AW773" s="82"/>
      <c r="AX773" s="82"/>
      <c r="AY773" s="82"/>
      <c r="AZ773" s="82"/>
      <c r="BA773" s="82"/>
      <c r="BB773" s="82"/>
    </row>
    <row r="774" spans="1:54"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2"/>
      <c r="AU774" s="82"/>
      <c r="AV774" s="82"/>
      <c r="AW774" s="82"/>
      <c r="AX774" s="82"/>
      <c r="AY774" s="82"/>
      <c r="AZ774" s="82"/>
      <c r="BA774" s="82"/>
      <c r="BB774" s="82"/>
    </row>
    <row r="775" spans="1:54"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2"/>
      <c r="AU775" s="82"/>
      <c r="AV775" s="82"/>
      <c r="AW775" s="82"/>
      <c r="AX775" s="82"/>
      <c r="AY775" s="82"/>
      <c r="AZ775" s="82"/>
      <c r="BA775" s="82"/>
      <c r="BB775" s="82"/>
    </row>
    <row r="776" spans="1:54"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row>
    <row r="777" spans="1:54"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2"/>
      <c r="AU777" s="82"/>
      <c r="AV777" s="82"/>
      <c r="AW777" s="82"/>
      <c r="AX777" s="82"/>
      <c r="AY777" s="82"/>
      <c r="AZ777" s="82"/>
      <c r="BA777" s="82"/>
      <c r="BB777" s="82"/>
    </row>
    <row r="778" spans="1:54"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2"/>
      <c r="AU778" s="82"/>
      <c r="AV778" s="82"/>
      <c r="AW778" s="82"/>
      <c r="AX778" s="82"/>
      <c r="AY778" s="82"/>
      <c r="AZ778" s="82"/>
      <c r="BA778" s="82"/>
      <c r="BB778" s="82"/>
    </row>
    <row r="779" spans="1:54"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row>
    <row r="780" spans="1:54"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c r="AV780" s="82"/>
      <c r="AW780" s="82"/>
      <c r="AX780" s="82"/>
      <c r="AY780" s="82"/>
      <c r="AZ780" s="82"/>
      <c r="BA780" s="82"/>
      <c r="BB780" s="82"/>
    </row>
    <row r="781" spans="1:54"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c r="AV781" s="82"/>
      <c r="AW781" s="82"/>
      <c r="AX781" s="82"/>
      <c r="AY781" s="82"/>
      <c r="AZ781" s="82"/>
      <c r="BA781" s="82"/>
      <c r="BB781" s="82"/>
    </row>
    <row r="782" spans="1:54"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2"/>
      <c r="AU782" s="82"/>
      <c r="AV782" s="82"/>
      <c r="AW782" s="82"/>
      <c r="AX782" s="82"/>
      <c r="AY782" s="82"/>
      <c r="AZ782" s="82"/>
      <c r="BA782" s="82"/>
      <c r="BB782" s="82"/>
    </row>
    <row r="783" spans="1:54"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2"/>
      <c r="AU783" s="82"/>
      <c r="AV783" s="82"/>
      <c r="AW783" s="82"/>
      <c r="AX783" s="82"/>
      <c r="AY783" s="82"/>
      <c r="AZ783" s="82"/>
      <c r="BA783" s="82"/>
      <c r="BB783" s="82"/>
    </row>
    <row r="784" spans="1:54"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2"/>
      <c r="AU784" s="82"/>
      <c r="AV784" s="82"/>
      <c r="AW784" s="82"/>
      <c r="AX784" s="82"/>
      <c r="AY784" s="82"/>
      <c r="AZ784" s="82"/>
      <c r="BA784" s="82"/>
      <c r="BB784" s="82"/>
    </row>
    <row r="785" spans="1:54"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c r="AV785" s="82"/>
      <c r="AW785" s="82"/>
      <c r="AX785" s="82"/>
      <c r="AY785" s="82"/>
      <c r="AZ785" s="82"/>
      <c r="BA785" s="82"/>
      <c r="BB785" s="82"/>
    </row>
    <row r="786" spans="1:54"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2"/>
      <c r="AU786" s="82"/>
      <c r="AV786" s="82"/>
      <c r="AW786" s="82"/>
      <c r="AX786" s="82"/>
      <c r="AY786" s="82"/>
      <c r="AZ786" s="82"/>
      <c r="BA786" s="82"/>
      <c r="BB786" s="82"/>
    </row>
    <row r="787" spans="1:54"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2"/>
      <c r="AU787" s="82"/>
      <c r="AV787" s="82"/>
      <c r="AW787" s="82"/>
      <c r="AX787" s="82"/>
      <c r="AY787" s="82"/>
      <c r="AZ787" s="82"/>
      <c r="BA787" s="82"/>
      <c r="BB787" s="82"/>
    </row>
    <row r="788" spans="1:54"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2"/>
      <c r="AU788" s="82"/>
      <c r="AV788" s="82"/>
      <c r="AW788" s="82"/>
      <c r="AX788" s="82"/>
      <c r="AY788" s="82"/>
      <c r="AZ788" s="82"/>
      <c r="BA788" s="82"/>
      <c r="BB788" s="82"/>
    </row>
    <row r="789" spans="1:54"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2"/>
      <c r="AU789" s="82"/>
      <c r="AV789" s="82"/>
      <c r="AW789" s="82"/>
      <c r="AX789" s="82"/>
      <c r="AY789" s="82"/>
      <c r="AZ789" s="82"/>
      <c r="BA789" s="82"/>
      <c r="BB789" s="82"/>
    </row>
    <row r="790" spans="1:54"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2"/>
      <c r="AU790" s="82"/>
      <c r="AV790" s="82"/>
      <c r="AW790" s="82"/>
      <c r="AX790" s="82"/>
      <c r="AY790" s="82"/>
      <c r="AZ790" s="82"/>
      <c r="BA790" s="82"/>
      <c r="BB790" s="82"/>
    </row>
    <row r="791" spans="1:54"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2"/>
      <c r="AU791" s="82"/>
      <c r="AV791" s="82"/>
      <c r="AW791" s="82"/>
      <c r="AX791" s="82"/>
      <c r="AY791" s="82"/>
      <c r="AZ791" s="82"/>
      <c r="BA791" s="82"/>
      <c r="BB791" s="82"/>
    </row>
    <row r="792" spans="1:54"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2"/>
      <c r="AU792" s="82"/>
      <c r="AV792" s="82"/>
      <c r="AW792" s="82"/>
      <c r="AX792" s="82"/>
      <c r="AY792" s="82"/>
      <c r="AZ792" s="82"/>
      <c r="BA792" s="82"/>
      <c r="BB792" s="82"/>
    </row>
    <row r="793" spans="1:54"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c r="AV793" s="82"/>
      <c r="AW793" s="82"/>
      <c r="AX793" s="82"/>
      <c r="AY793" s="82"/>
      <c r="AZ793" s="82"/>
      <c r="BA793" s="82"/>
      <c r="BB793" s="82"/>
    </row>
    <row r="794" spans="1:54"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c r="AV794" s="82"/>
      <c r="AW794" s="82"/>
      <c r="AX794" s="82"/>
      <c r="AY794" s="82"/>
      <c r="AZ794" s="82"/>
      <c r="BA794" s="82"/>
      <c r="BB794" s="82"/>
    </row>
    <row r="795" spans="1:54"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c r="AV795" s="82"/>
      <c r="AW795" s="82"/>
      <c r="AX795" s="82"/>
      <c r="AY795" s="82"/>
      <c r="AZ795" s="82"/>
      <c r="BA795" s="82"/>
      <c r="BB795" s="82"/>
    </row>
    <row r="796" spans="1:54"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c r="AV796" s="82"/>
      <c r="AW796" s="82"/>
      <c r="AX796" s="82"/>
      <c r="AY796" s="82"/>
      <c r="AZ796" s="82"/>
      <c r="BA796" s="82"/>
      <c r="BB796" s="82"/>
    </row>
    <row r="797" spans="1:54"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c r="AV797" s="82"/>
      <c r="AW797" s="82"/>
      <c r="AX797" s="82"/>
      <c r="AY797" s="82"/>
      <c r="AZ797" s="82"/>
      <c r="BA797" s="82"/>
      <c r="BB797" s="82"/>
    </row>
    <row r="798" spans="1:54"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2"/>
      <c r="AU798" s="82"/>
      <c r="AV798" s="82"/>
      <c r="AW798" s="82"/>
      <c r="AX798" s="82"/>
      <c r="AY798" s="82"/>
      <c r="AZ798" s="82"/>
      <c r="BA798" s="82"/>
      <c r="BB798" s="82"/>
    </row>
    <row r="799" spans="1:54"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c r="AV799" s="82"/>
      <c r="AW799" s="82"/>
      <c r="AX799" s="82"/>
      <c r="AY799" s="82"/>
      <c r="AZ799" s="82"/>
      <c r="BA799" s="82"/>
      <c r="BB799" s="82"/>
    </row>
    <row r="800" spans="1:54"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2"/>
      <c r="AU800" s="82"/>
      <c r="AV800" s="82"/>
      <c r="AW800" s="82"/>
      <c r="AX800" s="82"/>
      <c r="AY800" s="82"/>
      <c r="AZ800" s="82"/>
      <c r="BA800" s="82"/>
      <c r="BB800" s="82"/>
    </row>
    <row r="801" spans="1:54"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2"/>
      <c r="AU801" s="82"/>
      <c r="AV801" s="82"/>
      <c r="AW801" s="82"/>
      <c r="AX801" s="82"/>
      <c r="AY801" s="82"/>
      <c r="AZ801" s="82"/>
      <c r="BA801" s="82"/>
      <c r="BB801" s="82"/>
    </row>
    <row r="802" spans="1:54"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2"/>
      <c r="AU802" s="82"/>
      <c r="AV802" s="82"/>
      <c r="AW802" s="82"/>
      <c r="AX802" s="82"/>
      <c r="AY802" s="82"/>
      <c r="AZ802" s="82"/>
      <c r="BA802" s="82"/>
      <c r="BB802" s="82"/>
    </row>
    <row r="803" spans="1:54"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c r="AV803" s="82"/>
      <c r="AW803" s="82"/>
      <c r="AX803" s="82"/>
      <c r="AY803" s="82"/>
      <c r="AZ803" s="82"/>
      <c r="BA803" s="82"/>
      <c r="BB803" s="82"/>
    </row>
    <row r="804" spans="1:54"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2"/>
      <c r="AU804" s="82"/>
      <c r="AV804" s="82"/>
      <c r="AW804" s="82"/>
      <c r="AX804" s="82"/>
      <c r="AY804" s="82"/>
      <c r="AZ804" s="82"/>
      <c r="BA804" s="82"/>
      <c r="BB804" s="82"/>
    </row>
    <row r="805" spans="1:54"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2"/>
      <c r="AU805" s="82"/>
      <c r="AV805" s="82"/>
      <c r="AW805" s="82"/>
      <c r="AX805" s="82"/>
      <c r="AY805" s="82"/>
      <c r="AZ805" s="82"/>
      <c r="BA805" s="82"/>
      <c r="BB805" s="82"/>
    </row>
    <row r="806" spans="1:54"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c r="AV806" s="82"/>
      <c r="AW806" s="82"/>
      <c r="AX806" s="82"/>
      <c r="AY806" s="82"/>
      <c r="AZ806" s="82"/>
      <c r="BA806" s="82"/>
      <c r="BB806" s="82"/>
    </row>
    <row r="807" spans="1:54"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2"/>
      <c r="AU807" s="82"/>
      <c r="AV807" s="82"/>
      <c r="AW807" s="82"/>
      <c r="AX807" s="82"/>
      <c r="AY807" s="82"/>
      <c r="AZ807" s="82"/>
      <c r="BA807" s="82"/>
      <c r="BB807" s="82"/>
    </row>
    <row r="808" spans="1:54"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2"/>
      <c r="AU808" s="82"/>
      <c r="AV808" s="82"/>
      <c r="AW808" s="82"/>
      <c r="AX808" s="82"/>
      <c r="AY808" s="82"/>
      <c r="AZ808" s="82"/>
      <c r="BA808" s="82"/>
      <c r="BB808" s="82"/>
    </row>
    <row r="809" spans="1:54"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2"/>
      <c r="AU809" s="82"/>
      <c r="AV809" s="82"/>
      <c r="AW809" s="82"/>
      <c r="AX809" s="82"/>
      <c r="AY809" s="82"/>
      <c r="AZ809" s="82"/>
      <c r="BA809" s="82"/>
      <c r="BB809" s="82"/>
    </row>
    <row r="810" spans="1:54"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2"/>
      <c r="AU810" s="82"/>
      <c r="AV810" s="82"/>
      <c r="AW810" s="82"/>
      <c r="AX810" s="82"/>
      <c r="AY810" s="82"/>
      <c r="AZ810" s="82"/>
      <c r="BA810" s="82"/>
      <c r="BB810" s="82"/>
    </row>
    <row r="811" spans="1:54"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c r="AV811" s="82"/>
      <c r="AW811" s="82"/>
      <c r="AX811" s="82"/>
      <c r="AY811" s="82"/>
      <c r="AZ811" s="82"/>
      <c r="BA811" s="82"/>
      <c r="BB811" s="82"/>
    </row>
    <row r="812" spans="1:54"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2"/>
      <c r="AU812" s="82"/>
      <c r="AV812" s="82"/>
      <c r="AW812" s="82"/>
      <c r="AX812" s="82"/>
      <c r="AY812" s="82"/>
      <c r="AZ812" s="82"/>
      <c r="BA812" s="82"/>
      <c r="BB812" s="82"/>
    </row>
    <row r="813" spans="1:54"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2"/>
      <c r="AU813" s="82"/>
      <c r="AV813" s="82"/>
      <c r="AW813" s="82"/>
      <c r="AX813" s="82"/>
      <c r="AY813" s="82"/>
      <c r="AZ813" s="82"/>
      <c r="BA813" s="82"/>
      <c r="BB813" s="82"/>
    </row>
    <row r="814" spans="1:54"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2"/>
      <c r="AU814" s="82"/>
      <c r="AV814" s="82"/>
      <c r="AW814" s="82"/>
      <c r="AX814" s="82"/>
      <c r="AY814" s="82"/>
      <c r="AZ814" s="82"/>
      <c r="BA814" s="82"/>
      <c r="BB814" s="82"/>
    </row>
    <row r="815" spans="1:54"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row>
    <row r="816" spans="1:54"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2"/>
      <c r="AU816" s="82"/>
      <c r="AV816" s="82"/>
      <c r="AW816" s="82"/>
      <c r="AX816" s="82"/>
      <c r="AY816" s="82"/>
      <c r="AZ816" s="82"/>
      <c r="BA816" s="82"/>
      <c r="BB816" s="82"/>
    </row>
    <row r="817" spans="1:54"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2"/>
      <c r="AU817" s="82"/>
      <c r="AV817" s="82"/>
      <c r="AW817" s="82"/>
      <c r="AX817" s="82"/>
      <c r="AY817" s="82"/>
      <c r="AZ817" s="82"/>
      <c r="BA817" s="82"/>
      <c r="BB817" s="82"/>
    </row>
    <row r="818" spans="1:54"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2"/>
      <c r="AU818" s="82"/>
      <c r="AV818" s="82"/>
      <c r="AW818" s="82"/>
      <c r="AX818" s="82"/>
      <c r="AY818" s="82"/>
      <c r="AZ818" s="82"/>
      <c r="BA818" s="82"/>
      <c r="BB818" s="82"/>
    </row>
    <row r="819" spans="1:54"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2"/>
      <c r="AU819" s="82"/>
      <c r="AV819" s="82"/>
      <c r="AW819" s="82"/>
      <c r="AX819" s="82"/>
      <c r="AY819" s="82"/>
      <c r="AZ819" s="82"/>
      <c r="BA819" s="82"/>
      <c r="BB819" s="82"/>
    </row>
    <row r="820" spans="1:54"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2"/>
      <c r="AU820" s="82"/>
      <c r="AV820" s="82"/>
      <c r="AW820" s="82"/>
      <c r="AX820" s="82"/>
      <c r="AY820" s="82"/>
      <c r="AZ820" s="82"/>
      <c r="BA820" s="82"/>
      <c r="BB820" s="82"/>
    </row>
    <row r="821" spans="1:54"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2"/>
      <c r="AU821" s="82"/>
      <c r="AV821" s="82"/>
      <c r="AW821" s="82"/>
      <c r="AX821" s="82"/>
      <c r="AY821" s="82"/>
      <c r="AZ821" s="82"/>
      <c r="BA821" s="82"/>
      <c r="BB821" s="82"/>
    </row>
    <row r="822" spans="1:54"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2"/>
      <c r="AU822" s="82"/>
      <c r="AV822" s="82"/>
      <c r="AW822" s="82"/>
      <c r="AX822" s="82"/>
      <c r="AY822" s="82"/>
      <c r="AZ822" s="82"/>
      <c r="BA822" s="82"/>
      <c r="BB822" s="82"/>
    </row>
    <row r="823" spans="1:54"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2"/>
      <c r="AU823" s="82"/>
      <c r="AV823" s="82"/>
      <c r="AW823" s="82"/>
      <c r="AX823" s="82"/>
      <c r="AY823" s="82"/>
      <c r="AZ823" s="82"/>
      <c r="BA823" s="82"/>
      <c r="BB823" s="82"/>
    </row>
    <row r="824" spans="1:54"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c r="AV824" s="82"/>
      <c r="AW824" s="82"/>
      <c r="AX824" s="82"/>
      <c r="AY824" s="82"/>
      <c r="AZ824" s="82"/>
      <c r="BA824" s="82"/>
      <c r="BB824" s="82"/>
    </row>
    <row r="825" spans="1:54"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2"/>
      <c r="AU825" s="82"/>
      <c r="AV825" s="82"/>
      <c r="AW825" s="82"/>
      <c r="AX825" s="82"/>
      <c r="AY825" s="82"/>
      <c r="AZ825" s="82"/>
      <c r="BA825" s="82"/>
      <c r="BB825" s="82"/>
    </row>
    <row r="826" spans="1:54"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2"/>
      <c r="AU826" s="82"/>
      <c r="AV826" s="82"/>
      <c r="AW826" s="82"/>
      <c r="AX826" s="82"/>
      <c r="AY826" s="82"/>
      <c r="AZ826" s="82"/>
      <c r="BA826" s="82"/>
      <c r="BB826" s="82"/>
    </row>
    <row r="827" spans="1:54"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2"/>
      <c r="AU827" s="82"/>
      <c r="AV827" s="82"/>
      <c r="AW827" s="82"/>
      <c r="AX827" s="82"/>
      <c r="AY827" s="82"/>
      <c r="AZ827" s="82"/>
      <c r="BA827" s="82"/>
      <c r="BB827" s="82"/>
    </row>
    <row r="828" spans="1:54"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2"/>
      <c r="AU828" s="82"/>
      <c r="AV828" s="82"/>
      <c r="AW828" s="82"/>
      <c r="AX828" s="82"/>
      <c r="AY828" s="82"/>
      <c r="AZ828" s="82"/>
      <c r="BA828" s="82"/>
      <c r="BB828" s="82"/>
    </row>
    <row r="829" spans="1:54"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c r="AV829" s="82"/>
      <c r="AW829" s="82"/>
      <c r="AX829" s="82"/>
      <c r="AY829" s="82"/>
      <c r="AZ829" s="82"/>
      <c r="BA829" s="82"/>
      <c r="BB829" s="82"/>
    </row>
    <row r="830" spans="1:54"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2"/>
      <c r="AU830" s="82"/>
      <c r="AV830" s="82"/>
      <c r="AW830" s="82"/>
      <c r="AX830" s="82"/>
      <c r="AY830" s="82"/>
      <c r="AZ830" s="82"/>
      <c r="BA830" s="82"/>
      <c r="BB830" s="82"/>
    </row>
    <row r="831" spans="1:54"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c r="AV831" s="82"/>
      <c r="AW831" s="82"/>
      <c r="AX831" s="82"/>
      <c r="AY831" s="82"/>
      <c r="AZ831" s="82"/>
      <c r="BA831" s="82"/>
      <c r="BB831" s="82"/>
    </row>
    <row r="832" spans="1:54"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2"/>
      <c r="AU832" s="82"/>
      <c r="AV832" s="82"/>
      <c r="AW832" s="82"/>
      <c r="AX832" s="82"/>
      <c r="AY832" s="82"/>
      <c r="AZ832" s="82"/>
      <c r="BA832" s="82"/>
      <c r="BB832" s="82"/>
    </row>
    <row r="833" spans="1:54"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2"/>
      <c r="AU833" s="82"/>
      <c r="AV833" s="82"/>
      <c r="AW833" s="82"/>
      <c r="AX833" s="82"/>
      <c r="AY833" s="82"/>
      <c r="AZ833" s="82"/>
      <c r="BA833" s="82"/>
      <c r="BB833" s="82"/>
    </row>
    <row r="834" spans="1:54"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2"/>
      <c r="AU834" s="82"/>
      <c r="AV834" s="82"/>
      <c r="AW834" s="82"/>
      <c r="AX834" s="82"/>
      <c r="AY834" s="82"/>
      <c r="AZ834" s="82"/>
      <c r="BA834" s="82"/>
      <c r="BB834" s="82"/>
    </row>
    <row r="835" spans="1:54"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c r="AV835" s="82"/>
      <c r="AW835" s="82"/>
      <c r="AX835" s="82"/>
      <c r="AY835" s="82"/>
      <c r="AZ835" s="82"/>
      <c r="BA835" s="82"/>
      <c r="BB835" s="82"/>
    </row>
    <row r="836" spans="1:54"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2"/>
      <c r="AU836" s="82"/>
      <c r="AV836" s="82"/>
      <c r="AW836" s="82"/>
      <c r="AX836" s="82"/>
      <c r="AY836" s="82"/>
      <c r="AZ836" s="82"/>
      <c r="BA836" s="82"/>
      <c r="BB836" s="82"/>
    </row>
    <row r="837" spans="1:54"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2"/>
      <c r="AU837" s="82"/>
      <c r="AV837" s="82"/>
      <c r="AW837" s="82"/>
      <c r="AX837" s="82"/>
      <c r="AY837" s="82"/>
      <c r="AZ837" s="82"/>
      <c r="BA837" s="82"/>
      <c r="BB837" s="82"/>
    </row>
    <row r="838" spans="1:54"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2"/>
      <c r="AU838" s="82"/>
      <c r="AV838" s="82"/>
      <c r="AW838" s="82"/>
      <c r="AX838" s="82"/>
      <c r="AY838" s="82"/>
      <c r="AZ838" s="82"/>
      <c r="BA838" s="82"/>
      <c r="BB838" s="82"/>
    </row>
    <row r="839" spans="1:54"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2"/>
      <c r="AU839" s="82"/>
      <c r="AV839" s="82"/>
      <c r="AW839" s="82"/>
      <c r="AX839" s="82"/>
      <c r="AY839" s="82"/>
      <c r="AZ839" s="82"/>
      <c r="BA839" s="82"/>
      <c r="BB839" s="82"/>
    </row>
    <row r="840" spans="1:54"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2"/>
      <c r="AU840" s="82"/>
      <c r="AV840" s="82"/>
      <c r="AW840" s="82"/>
      <c r="AX840" s="82"/>
      <c r="AY840" s="82"/>
      <c r="AZ840" s="82"/>
      <c r="BA840" s="82"/>
      <c r="BB840" s="82"/>
    </row>
    <row r="841" spans="1:54"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2"/>
      <c r="AU841" s="82"/>
      <c r="AV841" s="82"/>
      <c r="AW841" s="82"/>
      <c r="AX841" s="82"/>
      <c r="AY841" s="82"/>
      <c r="AZ841" s="82"/>
      <c r="BA841" s="82"/>
      <c r="BB841" s="82"/>
    </row>
    <row r="842" spans="1:54"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2"/>
      <c r="AU842" s="82"/>
      <c r="AV842" s="82"/>
      <c r="AW842" s="82"/>
      <c r="AX842" s="82"/>
      <c r="AY842" s="82"/>
      <c r="AZ842" s="82"/>
      <c r="BA842" s="82"/>
      <c r="BB842" s="82"/>
    </row>
    <row r="843" spans="1:54"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c r="AV843" s="82"/>
      <c r="AW843" s="82"/>
      <c r="AX843" s="82"/>
      <c r="AY843" s="82"/>
      <c r="AZ843" s="82"/>
      <c r="BA843" s="82"/>
      <c r="BB843" s="82"/>
    </row>
    <row r="844" spans="1:54"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2"/>
      <c r="AU844" s="82"/>
      <c r="AV844" s="82"/>
      <c r="AW844" s="82"/>
      <c r="AX844" s="82"/>
      <c r="AY844" s="82"/>
      <c r="AZ844" s="82"/>
      <c r="BA844" s="82"/>
      <c r="BB844" s="82"/>
    </row>
    <row r="845" spans="1:54"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2"/>
      <c r="AU845" s="82"/>
      <c r="AV845" s="82"/>
      <c r="AW845" s="82"/>
      <c r="AX845" s="82"/>
      <c r="AY845" s="82"/>
      <c r="AZ845" s="82"/>
      <c r="BA845" s="82"/>
      <c r="BB845" s="82"/>
    </row>
    <row r="846" spans="1:54"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c r="AV846" s="82"/>
      <c r="AW846" s="82"/>
      <c r="AX846" s="82"/>
      <c r="AY846" s="82"/>
      <c r="AZ846" s="82"/>
      <c r="BA846" s="82"/>
      <c r="BB846" s="82"/>
    </row>
    <row r="847" spans="1:54"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c r="AV847" s="82"/>
      <c r="AW847" s="82"/>
      <c r="AX847" s="82"/>
      <c r="AY847" s="82"/>
      <c r="AZ847" s="82"/>
      <c r="BA847" s="82"/>
      <c r="BB847" s="82"/>
    </row>
    <row r="848" spans="1:54"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c r="AV848" s="82"/>
      <c r="AW848" s="82"/>
      <c r="AX848" s="82"/>
      <c r="AY848" s="82"/>
      <c r="AZ848" s="82"/>
      <c r="BA848" s="82"/>
      <c r="BB848" s="82"/>
    </row>
    <row r="849" spans="1:54"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2"/>
      <c r="AU849" s="82"/>
      <c r="AV849" s="82"/>
      <c r="AW849" s="82"/>
      <c r="AX849" s="82"/>
      <c r="AY849" s="82"/>
      <c r="AZ849" s="82"/>
      <c r="BA849" s="82"/>
      <c r="BB849" s="82"/>
    </row>
    <row r="850" spans="1:54"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2"/>
      <c r="AU850" s="82"/>
      <c r="AV850" s="82"/>
      <c r="AW850" s="82"/>
      <c r="AX850" s="82"/>
      <c r="AY850" s="82"/>
      <c r="AZ850" s="82"/>
      <c r="BA850" s="82"/>
      <c r="BB850" s="82"/>
    </row>
    <row r="851" spans="1:54"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c r="AV851" s="82"/>
      <c r="AW851" s="82"/>
      <c r="AX851" s="82"/>
      <c r="AY851" s="82"/>
      <c r="AZ851" s="82"/>
      <c r="BA851" s="82"/>
      <c r="BB851" s="82"/>
    </row>
    <row r="852" spans="1:54"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2"/>
      <c r="AU852" s="82"/>
      <c r="AV852" s="82"/>
      <c r="AW852" s="82"/>
      <c r="AX852" s="82"/>
      <c r="AY852" s="82"/>
      <c r="AZ852" s="82"/>
      <c r="BA852" s="82"/>
      <c r="BB852" s="82"/>
    </row>
    <row r="853" spans="1:54"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2"/>
      <c r="AU853" s="82"/>
      <c r="AV853" s="82"/>
      <c r="AW853" s="82"/>
      <c r="AX853" s="82"/>
      <c r="AY853" s="82"/>
      <c r="AZ853" s="82"/>
      <c r="BA853" s="82"/>
      <c r="BB853" s="82"/>
    </row>
    <row r="854" spans="1:54"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2"/>
      <c r="AU854" s="82"/>
      <c r="AV854" s="82"/>
      <c r="AW854" s="82"/>
      <c r="AX854" s="82"/>
      <c r="AY854" s="82"/>
      <c r="AZ854" s="82"/>
      <c r="BA854" s="82"/>
      <c r="BB854" s="82"/>
    </row>
    <row r="855" spans="1:54"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2"/>
      <c r="AU855" s="82"/>
      <c r="AV855" s="82"/>
      <c r="AW855" s="82"/>
      <c r="AX855" s="82"/>
      <c r="AY855" s="82"/>
      <c r="AZ855" s="82"/>
      <c r="BA855" s="82"/>
      <c r="BB855" s="82"/>
    </row>
    <row r="856" spans="1:54"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c r="AV856" s="82"/>
      <c r="AW856" s="82"/>
      <c r="AX856" s="82"/>
      <c r="AY856" s="82"/>
      <c r="AZ856" s="82"/>
      <c r="BA856" s="82"/>
      <c r="BB856" s="82"/>
    </row>
    <row r="857" spans="1:54"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c r="AV857" s="82"/>
      <c r="AW857" s="82"/>
      <c r="AX857" s="82"/>
      <c r="AY857" s="82"/>
      <c r="AZ857" s="82"/>
      <c r="BA857" s="82"/>
      <c r="BB857" s="82"/>
    </row>
    <row r="858" spans="1:54"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2"/>
      <c r="AU858" s="82"/>
      <c r="AV858" s="82"/>
      <c r="AW858" s="82"/>
      <c r="AX858" s="82"/>
      <c r="AY858" s="82"/>
      <c r="AZ858" s="82"/>
      <c r="BA858" s="82"/>
      <c r="BB858" s="82"/>
    </row>
    <row r="859" spans="1:54"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2"/>
      <c r="AU859" s="82"/>
      <c r="AV859" s="82"/>
      <c r="AW859" s="82"/>
      <c r="AX859" s="82"/>
      <c r="AY859" s="82"/>
      <c r="AZ859" s="82"/>
      <c r="BA859" s="82"/>
      <c r="BB859" s="82"/>
    </row>
    <row r="860" spans="1:54"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2"/>
      <c r="AU860" s="82"/>
      <c r="AV860" s="82"/>
      <c r="AW860" s="82"/>
      <c r="AX860" s="82"/>
      <c r="AY860" s="82"/>
      <c r="AZ860" s="82"/>
      <c r="BA860" s="82"/>
      <c r="BB860" s="82"/>
    </row>
    <row r="861" spans="1:54"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2"/>
      <c r="AU861" s="82"/>
      <c r="AV861" s="82"/>
      <c r="AW861" s="82"/>
      <c r="AX861" s="82"/>
      <c r="AY861" s="82"/>
      <c r="AZ861" s="82"/>
      <c r="BA861" s="82"/>
      <c r="BB861" s="82"/>
    </row>
    <row r="862" spans="1:54"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2"/>
      <c r="AU862" s="82"/>
      <c r="AV862" s="82"/>
      <c r="AW862" s="82"/>
      <c r="AX862" s="82"/>
      <c r="AY862" s="82"/>
      <c r="AZ862" s="82"/>
      <c r="BA862" s="82"/>
      <c r="BB862" s="82"/>
    </row>
    <row r="863" spans="1:54"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2"/>
      <c r="AU863" s="82"/>
      <c r="AV863" s="82"/>
      <c r="AW863" s="82"/>
      <c r="AX863" s="82"/>
      <c r="AY863" s="82"/>
      <c r="AZ863" s="82"/>
      <c r="BA863" s="82"/>
      <c r="BB863" s="82"/>
    </row>
    <row r="864" spans="1:54"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2"/>
      <c r="AU864" s="82"/>
      <c r="AV864" s="82"/>
      <c r="AW864" s="82"/>
      <c r="AX864" s="82"/>
      <c r="AY864" s="82"/>
      <c r="AZ864" s="82"/>
      <c r="BA864" s="82"/>
      <c r="BB864" s="82"/>
    </row>
    <row r="865" spans="1:54"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c r="AV865" s="82"/>
      <c r="AW865" s="82"/>
      <c r="AX865" s="82"/>
      <c r="AY865" s="82"/>
      <c r="AZ865" s="82"/>
      <c r="BA865" s="82"/>
      <c r="BB865" s="82"/>
    </row>
    <row r="866" spans="1:54"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2"/>
      <c r="AU866" s="82"/>
      <c r="AV866" s="82"/>
      <c r="AW866" s="82"/>
      <c r="AX866" s="82"/>
      <c r="AY866" s="82"/>
      <c r="AZ866" s="82"/>
      <c r="BA866" s="82"/>
      <c r="BB866" s="82"/>
    </row>
    <row r="867" spans="1:54"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c r="AT867" s="82"/>
      <c r="AU867" s="82"/>
      <c r="AV867" s="82"/>
      <c r="AW867" s="82"/>
      <c r="AX867" s="82"/>
      <c r="AY867" s="82"/>
      <c r="AZ867" s="82"/>
      <c r="BA867" s="82"/>
      <c r="BB867" s="82"/>
    </row>
    <row r="868" spans="1:54"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c r="AT868" s="82"/>
      <c r="AU868" s="82"/>
      <c r="AV868" s="82"/>
      <c r="AW868" s="82"/>
      <c r="AX868" s="82"/>
      <c r="AY868" s="82"/>
      <c r="AZ868" s="82"/>
      <c r="BA868" s="82"/>
      <c r="BB868" s="82"/>
    </row>
    <row r="869" spans="1:54"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2"/>
      <c r="AU869" s="82"/>
      <c r="AV869" s="82"/>
      <c r="AW869" s="82"/>
      <c r="AX869" s="82"/>
      <c r="AY869" s="82"/>
      <c r="AZ869" s="82"/>
      <c r="BA869" s="82"/>
      <c r="BB869" s="82"/>
    </row>
    <row r="870" spans="1:54"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c r="AT870" s="82"/>
      <c r="AU870" s="82"/>
      <c r="AV870" s="82"/>
      <c r="AW870" s="82"/>
      <c r="AX870" s="82"/>
      <c r="AY870" s="82"/>
      <c r="AZ870" s="82"/>
      <c r="BA870" s="82"/>
      <c r="BB870" s="82"/>
    </row>
    <row r="871" spans="1:54"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2"/>
      <c r="AU871" s="82"/>
      <c r="AV871" s="82"/>
      <c r="AW871" s="82"/>
      <c r="AX871" s="82"/>
      <c r="AY871" s="82"/>
      <c r="AZ871" s="82"/>
      <c r="BA871" s="82"/>
      <c r="BB871" s="82"/>
    </row>
    <row r="872" spans="1:54"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2"/>
      <c r="AU872" s="82"/>
      <c r="AV872" s="82"/>
      <c r="AW872" s="82"/>
      <c r="AX872" s="82"/>
      <c r="AY872" s="82"/>
      <c r="AZ872" s="82"/>
      <c r="BA872" s="82"/>
      <c r="BB872" s="82"/>
    </row>
    <row r="873" spans="1:54"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2"/>
      <c r="AU873" s="82"/>
      <c r="AV873" s="82"/>
      <c r="AW873" s="82"/>
      <c r="AX873" s="82"/>
      <c r="AY873" s="82"/>
      <c r="AZ873" s="82"/>
      <c r="BA873" s="82"/>
      <c r="BB873" s="82"/>
    </row>
    <row r="874" spans="1:54"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2"/>
      <c r="AU874" s="82"/>
      <c r="AV874" s="82"/>
      <c r="AW874" s="82"/>
      <c r="AX874" s="82"/>
      <c r="AY874" s="82"/>
      <c r="AZ874" s="82"/>
      <c r="BA874" s="82"/>
      <c r="BB874" s="82"/>
    </row>
    <row r="875" spans="1:54"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2"/>
      <c r="AU875" s="82"/>
      <c r="AV875" s="82"/>
      <c r="AW875" s="82"/>
      <c r="AX875" s="82"/>
      <c r="AY875" s="82"/>
      <c r="AZ875" s="82"/>
      <c r="BA875" s="82"/>
      <c r="BB875" s="82"/>
    </row>
    <row r="876" spans="1:54"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2"/>
      <c r="AU876" s="82"/>
      <c r="AV876" s="82"/>
      <c r="AW876" s="82"/>
      <c r="AX876" s="82"/>
      <c r="AY876" s="82"/>
      <c r="AZ876" s="82"/>
      <c r="BA876" s="82"/>
      <c r="BB876" s="82"/>
    </row>
    <row r="877" spans="1:54"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c r="AT877" s="82"/>
      <c r="AU877" s="82"/>
      <c r="AV877" s="82"/>
      <c r="AW877" s="82"/>
      <c r="AX877" s="82"/>
      <c r="AY877" s="82"/>
      <c r="AZ877" s="82"/>
      <c r="BA877" s="82"/>
      <c r="BB877" s="82"/>
    </row>
    <row r="878" spans="1:54"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c r="AT878" s="82"/>
      <c r="AU878" s="82"/>
      <c r="AV878" s="82"/>
      <c r="AW878" s="82"/>
      <c r="AX878" s="82"/>
      <c r="AY878" s="82"/>
      <c r="AZ878" s="82"/>
      <c r="BA878" s="82"/>
      <c r="BB878" s="82"/>
    </row>
    <row r="879" spans="1:54"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2"/>
      <c r="AU879" s="82"/>
      <c r="AV879" s="82"/>
      <c r="AW879" s="82"/>
      <c r="AX879" s="82"/>
      <c r="AY879" s="82"/>
      <c r="AZ879" s="82"/>
      <c r="BA879" s="82"/>
      <c r="BB879" s="82"/>
    </row>
    <row r="880" spans="1:54"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c r="AT880" s="82"/>
      <c r="AU880" s="82"/>
      <c r="AV880" s="82"/>
      <c r="AW880" s="82"/>
      <c r="AX880" s="82"/>
      <c r="AY880" s="82"/>
      <c r="AZ880" s="82"/>
      <c r="BA880" s="82"/>
      <c r="BB880" s="82"/>
    </row>
    <row r="881" spans="1:54"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c r="AT881" s="82"/>
      <c r="AU881" s="82"/>
      <c r="AV881" s="82"/>
      <c r="AW881" s="82"/>
      <c r="AX881" s="82"/>
      <c r="AY881" s="82"/>
      <c r="AZ881" s="82"/>
      <c r="BA881" s="82"/>
      <c r="BB881" s="82"/>
    </row>
    <row r="882" spans="1:54"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2"/>
      <c r="AU882" s="82"/>
      <c r="AV882" s="82"/>
      <c r="AW882" s="82"/>
      <c r="AX882" s="82"/>
      <c r="AY882" s="82"/>
      <c r="AZ882" s="82"/>
      <c r="BA882" s="82"/>
      <c r="BB882" s="82"/>
    </row>
    <row r="883" spans="1:54"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c r="AT883" s="82"/>
      <c r="AU883" s="82"/>
      <c r="AV883" s="82"/>
      <c r="AW883" s="82"/>
      <c r="AX883" s="82"/>
      <c r="AY883" s="82"/>
      <c r="AZ883" s="82"/>
      <c r="BA883" s="82"/>
      <c r="BB883" s="82"/>
    </row>
    <row r="884" spans="1:54"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c r="AT884" s="82"/>
      <c r="AU884" s="82"/>
      <c r="AV884" s="82"/>
      <c r="AW884" s="82"/>
      <c r="AX884" s="82"/>
      <c r="AY884" s="82"/>
      <c r="AZ884" s="82"/>
      <c r="BA884" s="82"/>
      <c r="BB884" s="82"/>
    </row>
    <row r="885" spans="1:54"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c r="AT885" s="82"/>
      <c r="AU885" s="82"/>
      <c r="AV885" s="82"/>
      <c r="AW885" s="82"/>
      <c r="AX885" s="82"/>
      <c r="AY885" s="82"/>
      <c r="AZ885" s="82"/>
      <c r="BA885" s="82"/>
      <c r="BB885" s="82"/>
    </row>
    <row r="886" spans="1:54"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c r="AT886" s="82"/>
      <c r="AU886" s="82"/>
      <c r="AV886" s="82"/>
      <c r="AW886" s="82"/>
      <c r="AX886" s="82"/>
      <c r="AY886" s="82"/>
      <c r="AZ886" s="82"/>
      <c r="BA886" s="82"/>
      <c r="BB886" s="82"/>
    </row>
    <row r="887" spans="1:54"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c r="AT887" s="82"/>
      <c r="AU887" s="82"/>
      <c r="AV887" s="82"/>
      <c r="AW887" s="82"/>
      <c r="AX887" s="82"/>
      <c r="AY887" s="82"/>
      <c r="AZ887" s="82"/>
      <c r="BA887" s="82"/>
      <c r="BB887" s="82"/>
    </row>
    <row r="888" spans="1:54"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c r="AT888" s="82"/>
      <c r="AU888" s="82"/>
      <c r="AV888" s="82"/>
      <c r="AW888" s="82"/>
      <c r="AX888" s="82"/>
      <c r="AY888" s="82"/>
      <c r="AZ888" s="82"/>
      <c r="BA888" s="82"/>
      <c r="BB888" s="82"/>
    </row>
    <row r="889" spans="1:54"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c r="AT889" s="82"/>
      <c r="AU889" s="82"/>
      <c r="AV889" s="82"/>
      <c r="AW889" s="82"/>
      <c r="AX889" s="82"/>
      <c r="AY889" s="82"/>
      <c r="AZ889" s="82"/>
      <c r="BA889" s="82"/>
      <c r="BB889" s="82"/>
    </row>
    <row r="890" spans="1:54"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c r="AT890" s="82"/>
      <c r="AU890" s="82"/>
      <c r="AV890" s="82"/>
      <c r="AW890" s="82"/>
      <c r="AX890" s="82"/>
      <c r="AY890" s="82"/>
      <c r="AZ890" s="82"/>
      <c r="BA890" s="82"/>
      <c r="BB890" s="82"/>
    </row>
    <row r="891" spans="1:54"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c r="AT891" s="82"/>
      <c r="AU891" s="82"/>
      <c r="AV891" s="82"/>
      <c r="AW891" s="82"/>
      <c r="AX891" s="82"/>
      <c r="AY891" s="82"/>
      <c r="AZ891" s="82"/>
      <c r="BA891" s="82"/>
      <c r="BB891" s="82"/>
    </row>
    <row r="892" spans="1:54"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2"/>
      <c r="AU892" s="82"/>
      <c r="AV892" s="82"/>
      <c r="AW892" s="82"/>
      <c r="AX892" s="82"/>
      <c r="AY892" s="82"/>
      <c r="AZ892" s="82"/>
      <c r="BA892" s="82"/>
      <c r="BB892" s="82"/>
    </row>
    <row r="893" spans="1:54"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2"/>
      <c r="AU893" s="82"/>
      <c r="AV893" s="82"/>
      <c r="AW893" s="82"/>
      <c r="AX893" s="82"/>
      <c r="AY893" s="82"/>
      <c r="AZ893" s="82"/>
      <c r="BA893" s="82"/>
      <c r="BB893" s="82"/>
    </row>
    <row r="894" spans="1:54"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c r="AT894" s="82"/>
      <c r="AU894" s="82"/>
      <c r="AV894" s="82"/>
      <c r="AW894" s="82"/>
      <c r="AX894" s="82"/>
      <c r="AY894" s="82"/>
      <c r="AZ894" s="82"/>
      <c r="BA894" s="82"/>
      <c r="BB894" s="82"/>
    </row>
    <row r="895" spans="1:54"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c r="AT895" s="82"/>
      <c r="AU895" s="82"/>
      <c r="AV895" s="82"/>
      <c r="AW895" s="82"/>
      <c r="AX895" s="82"/>
      <c r="AY895" s="82"/>
      <c r="AZ895" s="82"/>
      <c r="BA895" s="82"/>
      <c r="BB895" s="82"/>
    </row>
    <row r="896" spans="1:54"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c r="AT896" s="82"/>
      <c r="AU896" s="82"/>
      <c r="AV896" s="82"/>
      <c r="AW896" s="82"/>
      <c r="AX896" s="82"/>
      <c r="AY896" s="82"/>
      <c r="AZ896" s="82"/>
      <c r="BA896" s="82"/>
      <c r="BB896" s="82"/>
    </row>
    <row r="897" spans="1:54"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c r="AT897" s="82"/>
      <c r="AU897" s="82"/>
      <c r="AV897" s="82"/>
      <c r="AW897" s="82"/>
      <c r="AX897" s="82"/>
      <c r="AY897" s="82"/>
      <c r="AZ897" s="82"/>
      <c r="BA897" s="82"/>
      <c r="BB897" s="82"/>
    </row>
    <row r="898" spans="1:54"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2"/>
      <c r="AU898" s="82"/>
      <c r="AV898" s="82"/>
      <c r="AW898" s="82"/>
      <c r="AX898" s="82"/>
      <c r="AY898" s="82"/>
      <c r="AZ898" s="82"/>
      <c r="BA898" s="82"/>
      <c r="BB898" s="82"/>
    </row>
    <row r="899" spans="1:54"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c r="AT899" s="82"/>
      <c r="AU899" s="82"/>
      <c r="AV899" s="82"/>
      <c r="AW899" s="82"/>
      <c r="AX899" s="82"/>
      <c r="AY899" s="82"/>
      <c r="AZ899" s="82"/>
      <c r="BA899" s="82"/>
      <c r="BB899" s="82"/>
    </row>
    <row r="900" spans="1:54"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c r="AT900" s="82"/>
      <c r="AU900" s="82"/>
      <c r="AV900" s="82"/>
      <c r="AW900" s="82"/>
      <c r="AX900" s="82"/>
      <c r="AY900" s="82"/>
      <c r="AZ900" s="82"/>
      <c r="BA900" s="82"/>
      <c r="BB900" s="82"/>
    </row>
    <row r="901" spans="1:54"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c r="AT901" s="82"/>
      <c r="AU901" s="82"/>
      <c r="AV901" s="82"/>
      <c r="AW901" s="82"/>
      <c r="AX901" s="82"/>
      <c r="AY901" s="82"/>
      <c r="AZ901" s="82"/>
      <c r="BA901" s="82"/>
      <c r="BB901" s="82"/>
    </row>
    <row r="902" spans="1:54"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c r="AT902" s="82"/>
      <c r="AU902" s="82"/>
      <c r="AV902" s="82"/>
      <c r="AW902" s="82"/>
      <c r="AX902" s="82"/>
      <c r="AY902" s="82"/>
      <c r="AZ902" s="82"/>
      <c r="BA902" s="82"/>
      <c r="BB902" s="82"/>
    </row>
    <row r="903" spans="1:54"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c r="AT903" s="82"/>
      <c r="AU903" s="82"/>
      <c r="AV903" s="82"/>
      <c r="AW903" s="82"/>
      <c r="AX903" s="82"/>
      <c r="AY903" s="82"/>
      <c r="AZ903" s="82"/>
      <c r="BA903" s="82"/>
      <c r="BB903" s="82"/>
    </row>
    <row r="904" spans="1:54"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2"/>
      <c r="AU904" s="82"/>
      <c r="AV904" s="82"/>
      <c r="AW904" s="82"/>
      <c r="AX904" s="82"/>
      <c r="AY904" s="82"/>
      <c r="AZ904" s="82"/>
      <c r="BA904" s="82"/>
      <c r="BB904" s="82"/>
    </row>
    <row r="905" spans="1:54"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c r="AT905" s="82"/>
      <c r="AU905" s="82"/>
      <c r="AV905" s="82"/>
      <c r="AW905" s="82"/>
      <c r="AX905" s="82"/>
      <c r="AY905" s="82"/>
      <c r="AZ905" s="82"/>
      <c r="BA905" s="82"/>
      <c r="BB905" s="82"/>
    </row>
    <row r="906" spans="1:54"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c r="AT906" s="82"/>
      <c r="AU906" s="82"/>
      <c r="AV906" s="82"/>
      <c r="AW906" s="82"/>
      <c r="AX906" s="82"/>
      <c r="AY906" s="82"/>
      <c r="AZ906" s="82"/>
      <c r="BA906" s="82"/>
      <c r="BB906" s="82"/>
    </row>
    <row r="907" spans="1:54"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c r="AT907" s="82"/>
      <c r="AU907" s="82"/>
      <c r="AV907" s="82"/>
      <c r="AW907" s="82"/>
      <c r="AX907" s="82"/>
      <c r="AY907" s="82"/>
      <c r="AZ907" s="82"/>
      <c r="BA907" s="82"/>
      <c r="BB907" s="82"/>
    </row>
    <row r="908" spans="1:54"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c r="AT908" s="82"/>
      <c r="AU908" s="82"/>
      <c r="AV908" s="82"/>
      <c r="AW908" s="82"/>
      <c r="AX908" s="82"/>
      <c r="AY908" s="82"/>
      <c r="AZ908" s="82"/>
      <c r="BA908" s="82"/>
      <c r="BB908" s="82"/>
    </row>
    <row r="909" spans="1:54"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c r="AT909" s="82"/>
      <c r="AU909" s="82"/>
      <c r="AV909" s="82"/>
      <c r="AW909" s="82"/>
      <c r="AX909" s="82"/>
      <c r="AY909" s="82"/>
      <c r="AZ909" s="82"/>
      <c r="BA909" s="82"/>
      <c r="BB909" s="82"/>
    </row>
    <row r="910" spans="1:54"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c r="AT910" s="82"/>
      <c r="AU910" s="82"/>
      <c r="AV910" s="82"/>
      <c r="AW910" s="82"/>
      <c r="AX910" s="82"/>
      <c r="AY910" s="82"/>
      <c r="AZ910" s="82"/>
      <c r="BA910" s="82"/>
      <c r="BB910" s="82"/>
    </row>
    <row r="911" spans="1:54"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c r="AT911" s="82"/>
      <c r="AU911" s="82"/>
      <c r="AV911" s="82"/>
      <c r="AW911" s="82"/>
      <c r="AX911" s="82"/>
      <c r="AY911" s="82"/>
      <c r="AZ911" s="82"/>
      <c r="BA911" s="82"/>
      <c r="BB911" s="82"/>
    </row>
    <row r="912" spans="1:54"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c r="AT912" s="82"/>
      <c r="AU912" s="82"/>
      <c r="AV912" s="82"/>
      <c r="AW912" s="82"/>
      <c r="AX912" s="82"/>
      <c r="AY912" s="82"/>
      <c r="AZ912" s="82"/>
      <c r="BA912" s="82"/>
      <c r="BB912" s="82"/>
    </row>
    <row r="913" spans="1:54"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2"/>
      <c r="AU913" s="82"/>
      <c r="AV913" s="82"/>
      <c r="AW913" s="82"/>
      <c r="AX913" s="82"/>
      <c r="AY913" s="82"/>
      <c r="AZ913" s="82"/>
      <c r="BA913" s="82"/>
      <c r="BB913" s="82"/>
    </row>
    <row r="914" spans="1:54"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c r="AT914" s="82"/>
      <c r="AU914" s="82"/>
      <c r="AV914" s="82"/>
      <c r="AW914" s="82"/>
      <c r="AX914" s="82"/>
      <c r="AY914" s="82"/>
      <c r="AZ914" s="82"/>
      <c r="BA914" s="82"/>
      <c r="BB914" s="82"/>
    </row>
    <row r="915" spans="1:54"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2"/>
      <c r="AU915" s="82"/>
      <c r="AV915" s="82"/>
      <c r="AW915" s="82"/>
      <c r="AX915" s="82"/>
      <c r="AY915" s="82"/>
      <c r="AZ915" s="82"/>
      <c r="BA915" s="82"/>
      <c r="BB915" s="82"/>
    </row>
    <row r="916" spans="1:54"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c r="AT916" s="82"/>
      <c r="AU916" s="82"/>
      <c r="AV916" s="82"/>
      <c r="AW916" s="82"/>
      <c r="AX916" s="82"/>
      <c r="AY916" s="82"/>
      <c r="AZ916" s="82"/>
      <c r="BA916" s="82"/>
      <c r="BB916" s="82"/>
    </row>
    <row r="917" spans="1:54"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c r="AT917" s="82"/>
      <c r="AU917" s="82"/>
      <c r="AV917" s="82"/>
      <c r="AW917" s="82"/>
      <c r="AX917" s="82"/>
      <c r="AY917" s="82"/>
      <c r="AZ917" s="82"/>
      <c r="BA917" s="82"/>
      <c r="BB917" s="82"/>
    </row>
    <row r="918" spans="1:54"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c r="AT918" s="82"/>
      <c r="AU918" s="82"/>
      <c r="AV918" s="82"/>
      <c r="AW918" s="82"/>
      <c r="AX918" s="82"/>
      <c r="AY918" s="82"/>
      <c r="AZ918" s="82"/>
      <c r="BA918" s="82"/>
      <c r="BB918" s="82"/>
    </row>
    <row r="919" spans="1:54"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c r="AT919" s="82"/>
      <c r="AU919" s="82"/>
      <c r="AV919" s="82"/>
      <c r="AW919" s="82"/>
      <c r="AX919" s="82"/>
      <c r="AY919" s="82"/>
      <c r="AZ919" s="82"/>
      <c r="BA919" s="82"/>
      <c r="BB919" s="82"/>
    </row>
    <row r="920" spans="1:54"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c r="AT920" s="82"/>
      <c r="AU920" s="82"/>
      <c r="AV920" s="82"/>
      <c r="AW920" s="82"/>
      <c r="AX920" s="82"/>
      <c r="AY920" s="82"/>
      <c r="AZ920" s="82"/>
      <c r="BA920" s="82"/>
      <c r="BB920" s="82"/>
    </row>
    <row r="921" spans="1:54"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c r="AT921" s="82"/>
      <c r="AU921" s="82"/>
      <c r="AV921" s="82"/>
      <c r="AW921" s="82"/>
      <c r="AX921" s="82"/>
      <c r="AY921" s="82"/>
      <c r="AZ921" s="82"/>
      <c r="BA921" s="82"/>
      <c r="BB921" s="82"/>
    </row>
    <row r="922" spans="1:54"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c r="AT922" s="82"/>
      <c r="AU922" s="82"/>
      <c r="AV922" s="82"/>
      <c r="AW922" s="82"/>
      <c r="AX922" s="82"/>
      <c r="AY922" s="82"/>
      <c r="AZ922" s="82"/>
      <c r="BA922" s="82"/>
      <c r="BB922" s="82"/>
    </row>
    <row r="923" spans="1:54"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c r="AT923" s="82"/>
      <c r="AU923" s="82"/>
      <c r="AV923" s="82"/>
      <c r="AW923" s="82"/>
      <c r="AX923" s="82"/>
      <c r="AY923" s="82"/>
      <c r="AZ923" s="82"/>
      <c r="BA923" s="82"/>
      <c r="BB923" s="82"/>
    </row>
    <row r="924" spans="1:54"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c r="AT924" s="82"/>
      <c r="AU924" s="82"/>
      <c r="AV924" s="82"/>
      <c r="AW924" s="82"/>
      <c r="AX924" s="82"/>
      <c r="AY924" s="82"/>
      <c r="AZ924" s="82"/>
      <c r="BA924" s="82"/>
      <c r="BB924" s="82"/>
    </row>
    <row r="925" spans="1:54"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2"/>
      <c r="AU925" s="82"/>
      <c r="AV925" s="82"/>
      <c r="AW925" s="82"/>
      <c r="AX925" s="82"/>
      <c r="AY925" s="82"/>
      <c r="AZ925" s="82"/>
      <c r="BA925" s="82"/>
      <c r="BB925" s="82"/>
    </row>
    <row r="926" spans="1:54"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c r="AT926" s="82"/>
      <c r="AU926" s="82"/>
      <c r="AV926" s="82"/>
      <c r="AW926" s="82"/>
      <c r="AX926" s="82"/>
      <c r="AY926" s="82"/>
      <c r="AZ926" s="82"/>
      <c r="BA926" s="82"/>
      <c r="BB926" s="82"/>
    </row>
    <row r="927" spans="1:54"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c r="AT927" s="82"/>
      <c r="AU927" s="82"/>
      <c r="AV927" s="82"/>
      <c r="AW927" s="82"/>
      <c r="AX927" s="82"/>
      <c r="AY927" s="82"/>
      <c r="AZ927" s="82"/>
      <c r="BA927" s="82"/>
      <c r="BB927" s="82"/>
    </row>
    <row r="928" spans="1:54"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c r="AT928" s="82"/>
      <c r="AU928" s="82"/>
      <c r="AV928" s="82"/>
      <c r="AW928" s="82"/>
      <c r="AX928" s="82"/>
      <c r="AY928" s="82"/>
      <c r="AZ928" s="82"/>
      <c r="BA928" s="82"/>
      <c r="BB928" s="82"/>
    </row>
    <row r="929" spans="1:54"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c r="AT929" s="82"/>
      <c r="AU929" s="82"/>
      <c r="AV929" s="82"/>
      <c r="AW929" s="82"/>
      <c r="AX929" s="82"/>
      <c r="AY929" s="82"/>
      <c r="AZ929" s="82"/>
      <c r="BA929" s="82"/>
      <c r="BB929" s="82"/>
    </row>
    <row r="930" spans="1:54"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c r="AT930" s="82"/>
      <c r="AU930" s="82"/>
      <c r="AV930" s="82"/>
      <c r="AW930" s="82"/>
      <c r="AX930" s="82"/>
      <c r="AY930" s="82"/>
      <c r="AZ930" s="82"/>
      <c r="BA930" s="82"/>
      <c r="BB930" s="82"/>
    </row>
    <row r="931" spans="1:54"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c r="AT931" s="82"/>
      <c r="AU931" s="82"/>
      <c r="AV931" s="82"/>
      <c r="AW931" s="82"/>
      <c r="AX931" s="82"/>
      <c r="AY931" s="82"/>
      <c r="AZ931" s="82"/>
      <c r="BA931" s="82"/>
      <c r="BB931" s="82"/>
    </row>
    <row r="932" spans="1:54"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c r="AT932" s="82"/>
      <c r="AU932" s="82"/>
      <c r="AV932" s="82"/>
      <c r="AW932" s="82"/>
      <c r="AX932" s="82"/>
      <c r="AY932" s="82"/>
      <c r="AZ932" s="82"/>
      <c r="BA932" s="82"/>
      <c r="BB932" s="82"/>
    </row>
    <row r="933" spans="1:54"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c r="AT933" s="82"/>
      <c r="AU933" s="82"/>
      <c r="AV933" s="82"/>
      <c r="AW933" s="82"/>
      <c r="AX933" s="82"/>
      <c r="AY933" s="82"/>
      <c r="AZ933" s="82"/>
      <c r="BA933" s="82"/>
      <c r="BB933" s="82"/>
    </row>
    <row r="934" spans="1:54"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c r="AT934" s="82"/>
      <c r="AU934" s="82"/>
      <c r="AV934" s="82"/>
      <c r="AW934" s="82"/>
      <c r="AX934" s="82"/>
      <c r="AY934" s="82"/>
      <c r="AZ934" s="82"/>
      <c r="BA934" s="82"/>
      <c r="BB934" s="82"/>
    </row>
    <row r="935" spans="1:54"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c r="AT935" s="82"/>
      <c r="AU935" s="82"/>
      <c r="AV935" s="82"/>
      <c r="AW935" s="82"/>
      <c r="AX935" s="82"/>
      <c r="AY935" s="82"/>
      <c r="AZ935" s="82"/>
      <c r="BA935" s="82"/>
      <c r="BB935" s="82"/>
    </row>
    <row r="936" spans="1:54"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c r="AT936" s="82"/>
      <c r="AU936" s="82"/>
      <c r="AV936" s="82"/>
      <c r="AW936" s="82"/>
      <c r="AX936" s="82"/>
      <c r="AY936" s="82"/>
      <c r="AZ936" s="82"/>
      <c r="BA936" s="82"/>
      <c r="BB936" s="82"/>
    </row>
    <row r="937" spans="1:54"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c r="AT937" s="82"/>
      <c r="AU937" s="82"/>
      <c r="AV937" s="82"/>
      <c r="AW937" s="82"/>
      <c r="AX937" s="82"/>
      <c r="AY937" s="82"/>
      <c r="AZ937" s="82"/>
      <c r="BA937" s="82"/>
      <c r="BB937" s="82"/>
    </row>
    <row r="938" spans="1:54"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c r="AT938" s="82"/>
      <c r="AU938" s="82"/>
      <c r="AV938" s="82"/>
      <c r="AW938" s="82"/>
      <c r="AX938" s="82"/>
      <c r="AY938" s="82"/>
      <c r="AZ938" s="82"/>
      <c r="BA938" s="82"/>
      <c r="BB938" s="82"/>
    </row>
    <row r="939" spans="1:54"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c r="AT939" s="82"/>
      <c r="AU939" s="82"/>
      <c r="AV939" s="82"/>
      <c r="AW939" s="82"/>
      <c r="AX939" s="82"/>
      <c r="AY939" s="82"/>
      <c r="AZ939" s="82"/>
      <c r="BA939" s="82"/>
      <c r="BB939" s="82"/>
    </row>
    <row r="940" spans="1:54"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c r="AT940" s="82"/>
      <c r="AU940" s="82"/>
      <c r="AV940" s="82"/>
      <c r="AW940" s="82"/>
      <c r="AX940" s="82"/>
      <c r="AY940" s="82"/>
      <c r="AZ940" s="82"/>
      <c r="BA940" s="82"/>
      <c r="BB940" s="82"/>
    </row>
    <row r="941" spans="1:54"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c r="AT941" s="82"/>
      <c r="AU941" s="82"/>
      <c r="AV941" s="82"/>
      <c r="AW941" s="82"/>
      <c r="AX941" s="82"/>
      <c r="AY941" s="82"/>
      <c r="AZ941" s="82"/>
      <c r="BA941" s="82"/>
      <c r="BB941" s="82"/>
    </row>
    <row r="942" spans="1:54"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c r="AT942" s="82"/>
      <c r="AU942" s="82"/>
      <c r="AV942" s="82"/>
      <c r="AW942" s="82"/>
      <c r="AX942" s="82"/>
      <c r="AY942" s="82"/>
      <c r="AZ942" s="82"/>
      <c r="BA942" s="82"/>
      <c r="BB942" s="82"/>
    </row>
    <row r="943" spans="1:54"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c r="AV943" s="82"/>
      <c r="AW943" s="82"/>
      <c r="AX943" s="82"/>
      <c r="AY943" s="82"/>
      <c r="AZ943" s="82"/>
      <c r="BA943" s="82"/>
      <c r="BB943" s="82"/>
    </row>
    <row r="944" spans="1:54"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c r="AT944" s="82"/>
      <c r="AU944" s="82"/>
      <c r="AV944" s="82"/>
      <c r="AW944" s="82"/>
      <c r="AX944" s="82"/>
      <c r="AY944" s="82"/>
      <c r="AZ944" s="82"/>
      <c r="BA944" s="82"/>
      <c r="BB944" s="82"/>
    </row>
    <row r="945" spans="1:54"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c r="AT945" s="82"/>
      <c r="AU945" s="82"/>
      <c r="AV945" s="82"/>
      <c r="AW945" s="82"/>
      <c r="AX945" s="82"/>
      <c r="AY945" s="82"/>
      <c r="AZ945" s="82"/>
      <c r="BA945" s="82"/>
      <c r="BB945" s="82"/>
    </row>
    <row r="946" spans="1:54"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c r="AT946" s="82"/>
      <c r="AU946" s="82"/>
      <c r="AV946" s="82"/>
      <c r="AW946" s="82"/>
      <c r="AX946" s="82"/>
      <c r="AY946" s="82"/>
      <c r="AZ946" s="82"/>
      <c r="BA946" s="82"/>
      <c r="BB946" s="82"/>
    </row>
    <row r="947" spans="1:54"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c r="AT947" s="82"/>
      <c r="AU947" s="82"/>
      <c r="AV947" s="82"/>
      <c r="AW947" s="82"/>
      <c r="AX947" s="82"/>
      <c r="AY947" s="82"/>
      <c r="AZ947" s="82"/>
      <c r="BA947" s="82"/>
      <c r="BB947" s="82"/>
    </row>
    <row r="948" spans="1:54"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c r="AT948" s="82"/>
      <c r="AU948" s="82"/>
      <c r="AV948" s="82"/>
      <c r="AW948" s="82"/>
      <c r="AX948" s="82"/>
      <c r="AY948" s="82"/>
      <c r="AZ948" s="82"/>
      <c r="BA948" s="82"/>
      <c r="BB948" s="82"/>
    </row>
    <row r="949" spans="1:54"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c r="AT949" s="82"/>
      <c r="AU949" s="82"/>
      <c r="AV949" s="82"/>
      <c r="AW949" s="82"/>
      <c r="AX949" s="82"/>
      <c r="AY949" s="82"/>
      <c r="AZ949" s="82"/>
      <c r="BA949" s="82"/>
      <c r="BB949" s="82"/>
    </row>
    <row r="950" spans="1:54"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2"/>
      <c r="AU950" s="82"/>
      <c r="AV950" s="82"/>
      <c r="AW950" s="82"/>
      <c r="AX950" s="82"/>
      <c r="AY950" s="82"/>
      <c r="AZ950" s="82"/>
      <c r="BA950" s="82"/>
      <c r="BB950" s="82"/>
    </row>
    <row r="951" spans="1:54"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c r="AT951" s="82"/>
      <c r="AU951" s="82"/>
      <c r="AV951" s="82"/>
      <c r="AW951" s="82"/>
      <c r="AX951" s="82"/>
      <c r="AY951" s="82"/>
      <c r="AZ951" s="82"/>
      <c r="BA951" s="82"/>
      <c r="BB951" s="82"/>
    </row>
    <row r="952" spans="1:54"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c r="AT952" s="82"/>
      <c r="AU952" s="82"/>
      <c r="AV952" s="82"/>
      <c r="AW952" s="82"/>
      <c r="AX952" s="82"/>
      <c r="AY952" s="82"/>
      <c r="AZ952" s="82"/>
      <c r="BA952" s="82"/>
      <c r="BB952" s="82"/>
    </row>
    <row r="953" spans="1:54"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c r="AT953" s="82"/>
      <c r="AU953" s="82"/>
      <c r="AV953" s="82"/>
      <c r="AW953" s="82"/>
      <c r="AX953" s="82"/>
      <c r="AY953" s="82"/>
      <c r="AZ953" s="82"/>
      <c r="BA953" s="82"/>
      <c r="BB953" s="82"/>
    </row>
    <row r="954" spans="1:54"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c r="AT954" s="82"/>
      <c r="AU954" s="82"/>
      <c r="AV954" s="82"/>
      <c r="AW954" s="82"/>
      <c r="AX954" s="82"/>
      <c r="AY954" s="82"/>
      <c r="AZ954" s="82"/>
      <c r="BA954" s="82"/>
      <c r="BB954" s="82"/>
    </row>
    <row r="955" spans="1:54"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c r="AT955" s="82"/>
      <c r="AU955" s="82"/>
      <c r="AV955" s="82"/>
      <c r="AW955" s="82"/>
      <c r="AX955" s="82"/>
      <c r="AY955" s="82"/>
      <c r="AZ955" s="82"/>
      <c r="BA955" s="82"/>
      <c r="BB955" s="82"/>
    </row>
    <row r="956" spans="1:54"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2"/>
      <c r="AU956" s="82"/>
      <c r="AV956" s="82"/>
      <c r="AW956" s="82"/>
      <c r="AX956" s="82"/>
      <c r="AY956" s="82"/>
      <c r="AZ956" s="82"/>
      <c r="BA956" s="82"/>
      <c r="BB956" s="82"/>
    </row>
    <row r="957" spans="1:54"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c r="AT957" s="82"/>
      <c r="AU957" s="82"/>
      <c r="AV957" s="82"/>
      <c r="AW957" s="82"/>
      <c r="AX957" s="82"/>
      <c r="AY957" s="82"/>
      <c r="AZ957" s="82"/>
      <c r="BA957" s="82"/>
      <c r="BB957" s="82"/>
    </row>
    <row r="958" spans="1:54"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c r="AT958" s="82"/>
      <c r="AU958" s="82"/>
      <c r="AV958" s="82"/>
      <c r="AW958" s="82"/>
      <c r="AX958" s="82"/>
      <c r="AY958" s="82"/>
      <c r="AZ958" s="82"/>
      <c r="BA958" s="82"/>
      <c r="BB958" s="82"/>
    </row>
    <row r="959" spans="1:54"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2"/>
      <c r="AU959" s="82"/>
      <c r="AV959" s="82"/>
      <c r="AW959" s="82"/>
      <c r="AX959" s="82"/>
      <c r="AY959" s="82"/>
      <c r="AZ959" s="82"/>
      <c r="BA959" s="82"/>
      <c r="BB959" s="82"/>
    </row>
    <row r="960" spans="1:54"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2"/>
      <c r="AU960" s="82"/>
      <c r="AV960" s="82"/>
      <c r="AW960" s="82"/>
      <c r="AX960" s="82"/>
      <c r="AY960" s="82"/>
      <c r="AZ960" s="82"/>
      <c r="BA960" s="82"/>
      <c r="BB960" s="82"/>
    </row>
    <row r="961" spans="1:54"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c r="AT961" s="82"/>
      <c r="AU961" s="82"/>
      <c r="AV961" s="82"/>
      <c r="AW961" s="82"/>
      <c r="AX961" s="82"/>
      <c r="AY961" s="82"/>
      <c r="AZ961" s="82"/>
      <c r="BA961" s="82"/>
      <c r="BB961" s="82"/>
    </row>
    <row r="962" spans="1:54"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c r="AT962" s="82"/>
      <c r="AU962" s="82"/>
      <c r="AV962" s="82"/>
      <c r="AW962" s="82"/>
      <c r="AX962" s="82"/>
      <c r="AY962" s="82"/>
      <c r="AZ962" s="82"/>
      <c r="BA962" s="82"/>
      <c r="BB962" s="82"/>
    </row>
    <row r="963" spans="1:54"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c r="AT963" s="82"/>
      <c r="AU963" s="82"/>
      <c r="AV963" s="82"/>
      <c r="AW963" s="82"/>
      <c r="AX963" s="82"/>
      <c r="AY963" s="82"/>
      <c r="AZ963" s="82"/>
      <c r="BA963" s="82"/>
      <c r="BB963" s="82"/>
    </row>
    <row r="964" spans="1:54"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c r="AT964" s="82"/>
      <c r="AU964" s="82"/>
      <c r="AV964" s="82"/>
      <c r="AW964" s="82"/>
      <c r="AX964" s="82"/>
      <c r="AY964" s="82"/>
      <c r="AZ964" s="82"/>
      <c r="BA964" s="82"/>
      <c r="BB964" s="82"/>
    </row>
    <row r="965" spans="1:54"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c r="AT965" s="82"/>
      <c r="AU965" s="82"/>
      <c r="AV965" s="82"/>
      <c r="AW965" s="82"/>
      <c r="AX965" s="82"/>
      <c r="AY965" s="82"/>
      <c r="AZ965" s="82"/>
      <c r="BA965" s="82"/>
      <c r="BB965" s="82"/>
    </row>
    <row r="966" spans="1:54"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c r="AT966" s="82"/>
      <c r="AU966" s="82"/>
      <c r="AV966" s="82"/>
      <c r="AW966" s="82"/>
      <c r="AX966" s="82"/>
      <c r="AY966" s="82"/>
      <c r="AZ966" s="82"/>
      <c r="BA966" s="82"/>
      <c r="BB966" s="82"/>
    </row>
    <row r="967" spans="1:54"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c r="AT967" s="82"/>
      <c r="AU967" s="82"/>
      <c r="AV967" s="82"/>
      <c r="AW967" s="82"/>
      <c r="AX967" s="82"/>
      <c r="AY967" s="82"/>
      <c r="AZ967" s="82"/>
      <c r="BA967" s="82"/>
      <c r="BB967" s="82"/>
    </row>
    <row r="968" spans="1:54"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c r="AT968" s="82"/>
      <c r="AU968" s="82"/>
      <c r="AV968" s="82"/>
      <c r="AW968" s="82"/>
      <c r="AX968" s="82"/>
      <c r="AY968" s="82"/>
      <c r="AZ968" s="82"/>
      <c r="BA968" s="82"/>
      <c r="BB968" s="82"/>
    </row>
    <row r="969" spans="1:54"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c r="AT969" s="82"/>
      <c r="AU969" s="82"/>
      <c r="AV969" s="82"/>
      <c r="AW969" s="82"/>
      <c r="AX969" s="82"/>
      <c r="AY969" s="82"/>
      <c r="AZ969" s="82"/>
      <c r="BA969" s="82"/>
      <c r="BB969" s="82"/>
    </row>
    <row r="970" spans="1:54"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2"/>
      <c r="AU970" s="82"/>
      <c r="AV970" s="82"/>
      <c r="AW970" s="82"/>
      <c r="AX970" s="82"/>
      <c r="AY970" s="82"/>
      <c r="AZ970" s="82"/>
      <c r="BA970" s="82"/>
      <c r="BB970" s="82"/>
    </row>
    <row r="971" spans="1:54"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c r="AT971" s="82"/>
      <c r="AU971" s="82"/>
      <c r="AV971" s="82"/>
      <c r="AW971" s="82"/>
      <c r="AX971" s="82"/>
      <c r="AY971" s="82"/>
      <c r="AZ971" s="82"/>
      <c r="BA971" s="82"/>
      <c r="BB971" s="82"/>
    </row>
    <row r="972" spans="1:54"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c r="AT972" s="82"/>
      <c r="AU972" s="82"/>
      <c r="AV972" s="82"/>
      <c r="AW972" s="82"/>
      <c r="AX972" s="82"/>
      <c r="AY972" s="82"/>
      <c r="AZ972" s="82"/>
      <c r="BA972" s="82"/>
      <c r="BB972" s="82"/>
    </row>
    <row r="973" spans="1:54"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2"/>
      <c r="AU973" s="82"/>
      <c r="AV973" s="82"/>
      <c r="AW973" s="82"/>
      <c r="AX973" s="82"/>
      <c r="AY973" s="82"/>
      <c r="AZ973" s="82"/>
      <c r="BA973" s="82"/>
      <c r="BB973" s="82"/>
    </row>
    <row r="974" spans="1:54"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c r="AT974" s="82"/>
      <c r="AU974" s="82"/>
      <c r="AV974" s="82"/>
      <c r="AW974" s="82"/>
      <c r="AX974" s="82"/>
      <c r="AY974" s="82"/>
      <c r="AZ974" s="82"/>
      <c r="BA974" s="82"/>
      <c r="BB974" s="82"/>
    </row>
    <row r="975" spans="1:54"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c r="AT975" s="82"/>
      <c r="AU975" s="82"/>
      <c r="AV975" s="82"/>
      <c r="AW975" s="82"/>
      <c r="AX975" s="82"/>
      <c r="AY975" s="82"/>
      <c r="AZ975" s="82"/>
      <c r="BA975" s="82"/>
      <c r="BB975" s="82"/>
    </row>
    <row r="976" spans="1:54"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82"/>
      <c r="AU976" s="82"/>
      <c r="AV976" s="82"/>
      <c r="AW976" s="82"/>
      <c r="AX976" s="82"/>
      <c r="AY976" s="82"/>
      <c r="AZ976" s="82"/>
      <c r="BA976" s="82"/>
      <c r="BB976" s="82"/>
    </row>
    <row r="977" spans="1:54"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c r="AT977" s="82"/>
      <c r="AU977" s="82"/>
      <c r="AV977" s="82"/>
      <c r="AW977" s="82"/>
      <c r="AX977" s="82"/>
      <c r="AY977" s="82"/>
      <c r="AZ977" s="82"/>
      <c r="BA977" s="82"/>
      <c r="BB977" s="82"/>
    </row>
    <row r="978" spans="1:54"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c r="AT978" s="82"/>
      <c r="AU978" s="82"/>
      <c r="AV978" s="82"/>
      <c r="AW978" s="82"/>
      <c r="AX978" s="82"/>
      <c r="AY978" s="82"/>
      <c r="AZ978" s="82"/>
      <c r="BA978" s="82"/>
      <c r="BB978" s="82"/>
    </row>
    <row r="979" spans="1:54"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c r="AT979" s="82"/>
      <c r="AU979" s="82"/>
      <c r="AV979" s="82"/>
      <c r="AW979" s="82"/>
      <c r="AX979" s="82"/>
      <c r="AY979" s="82"/>
      <c r="AZ979" s="82"/>
      <c r="BA979" s="82"/>
      <c r="BB979" s="82"/>
    </row>
    <row r="980" spans="1:54"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c r="AT980" s="82"/>
      <c r="AU980" s="82"/>
      <c r="AV980" s="82"/>
      <c r="AW980" s="82"/>
      <c r="AX980" s="82"/>
      <c r="AY980" s="82"/>
      <c r="AZ980" s="82"/>
      <c r="BA980" s="82"/>
      <c r="BB980" s="82"/>
    </row>
  </sheetData>
  <sheetProtection algorithmName="SHA-512" hashValue="iWVvPbJ4ExGM4QH49Rqyu6RWpZptDSsNRUMQgP6gHP46Ai3+zihyolTLeM2LemzQngRPL720IxTZ10qyztVB7g==" saltValue="FTIZyr72X3jSfs/gooDQhw==" spinCount="100000" sheet="1" selectLockedCells="1" selectUnlockedCells="1"/>
  <autoFilter ref="A9:BB9" xr:uid="{00000000-0001-0000-0B00-000000000000}"/>
  <mergeCells count="23">
    <mergeCell ref="AB8:AB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K8:AK9"/>
    <mergeCell ref="AD8:AD9"/>
    <mergeCell ref="AE8:AE9"/>
    <mergeCell ref="AF8:AF9"/>
    <mergeCell ref="AG8:AG9"/>
    <mergeCell ref="AH8:AH9"/>
    <mergeCell ref="AI8:AI9"/>
  </mergeCells>
  <conditionalFormatting sqref="AH19:AH171 AH10:AH16">
    <cfRule type="expression" dxfId="1" priority="1">
      <formula>$Z10&lt;&gt;""</formula>
    </cfRule>
  </conditionalFormatting>
  <dataValidations count="13">
    <dataValidation type="list" allowBlank="1" showInputMessage="1" showErrorMessage="1" sqref="O10:O171 M10:M171 S10:S171 G10:K171 U10:U171 Q10:Q171" xr:uid="{00000000-0002-0000-0B00-000000000000}">
      <formula1>"X"</formula1>
    </dataValidation>
    <dataValidation allowBlank="1" showInputMessage="1" showErrorMessage="1" prompt="Puede registrar la cantidad de colaboradores que requiera, siempre y cuando cuenten con usuario de Eureka" sqref="AD10:AD171" xr:uid="{00000000-0002-0000-0B00-000001000000}"/>
    <dataValidation allowBlank="1" showInputMessage="1" showErrorMessage="1" prompt="Indique el tipo y número de la normatividad, que genera el requerimiento. Ej. Decreto 612 de 2018" sqref="T10:T171" xr:uid="{00000000-0002-0000-0B00-000002000000}"/>
    <dataValidation type="list" allowBlank="1" showErrorMessage="1" sqref="D10:D171" xr:uid="{00000000-0002-0000-0B00-000003000000}">
      <formula1>INDIRECT($C10)</formula1>
    </dataValidation>
    <dataValidation type="list" allowBlank="1" showErrorMessage="1" sqref="B10:B171" xr:uid="{00000000-0002-0000-0B00-000004000000}">
      <formula1>Perspectiva</formula1>
    </dataValidation>
    <dataValidation type="list" allowBlank="1" showInputMessage="1" showErrorMessage="1" sqref="Y10:Y171" xr:uid="{00000000-0002-0000-0B00-000005000000}">
      <formula1>Dependencia</formula1>
    </dataValidation>
    <dataValidation type="list" allowBlank="1" showInputMessage="1" showErrorMessage="1" sqref="X10:X171" xr:uid="{00000000-0002-0000-0B00-000006000000}">
      <formula1>Lideres</formula1>
    </dataValidation>
    <dataValidation type="list" allowBlank="1" showErrorMessage="1" sqref="F85:F103 F107:F134 F147:F171 F10:F79" xr:uid="{00000000-0002-0000-0B00-000007000000}">
      <formula1>INDIRECT($E10)</formula1>
    </dataValidation>
    <dataValidation type="textLength" operator="lessThanOrEqual" showInputMessage="1" showErrorMessage="1" error="El número máximo de caracteres son 100" prompt="El número máximo de caracteres incluyendo los espacios es de 100" sqref="Z27:Z171 Z12:AA12" xr:uid="{00000000-0002-0000-0B00-000008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B00-000009000000}"/>
    <dataValidation type="list" allowBlank="1" showErrorMessage="1" sqref="AH17:AH18 AI10:AI171" xr:uid="{00000000-0002-0000-0B00-00000A000000}">
      <formula1>Dependencia</formula1>
    </dataValidation>
    <dataValidation type="list" allowBlank="1" showInputMessage="1" showErrorMessage="1" sqref="AJ17 AK10:AK171" xr:uid="{00000000-0002-0000-0B00-00000B000000}">
      <formula1>INDIRECT(AI10)</formula1>
    </dataValidation>
    <dataValidation allowBlank="1" showInputMessage="1" showErrorMessage="1" prompt="Recuerde que la sumatoria de las actividades del producto deben sumar 100" sqref="AH19:AH171 AH10:AH16" xr:uid="{00000000-0002-0000-0B00-00000C000000}"/>
  </dataValidations>
  <pageMargins left="0.7" right="0.7" top="0.75" bottom="0.75" header="0" footer="0"/>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999"/>
  <sheetViews>
    <sheetView showGridLines="0" topLeftCell="B1" zoomScale="86" zoomScaleNormal="86" workbookViewId="0">
      <selection activeCell="B8" sqref="B8:B9"/>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7" width="19.25" style="85" hidden="1" customWidth="1"/>
    <col min="8" max="8" width="18.375" style="85" hidden="1" customWidth="1"/>
    <col min="9" max="9" width="17.625" style="85" hidden="1" customWidth="1"/>
    <col min="10" max="19" width="15.625" style="85" hidden="1" customWidth="1"/>
    <col min="20" max="20" width="18.25" style="85" hidden="1" customWidth="1"/>
    <col min="21" max="21" width="15.625" style="85" hidden="1" customWidth="1"/>
    <col min="22" max="22" width="19" style="85" hidden="1" customWidth="1"/>
    <col min="23" max="23" width="25" style="128"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2" width="12.7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3"/>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45"/>
      <c r="C2" s="346"/>
      <c r="D2" s="346"/>
      <c r="E2" s="86"/>
      <c r="F2" s="352" t="s">
        <v>157</v>
      </c>
      <c r="G2" s="352" t="s">
        <v>158</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47"/>
      <c r="C3" s="348"/>
      <c r="D3" s="349"/>
      <c r="E3" s="90"/>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47"/>
      <c r="C4" s="348"/>
      <c r="D4" s="349"/>
      <c r="E4" s="90"/>
      <c r="F4" s="353" t="s">
        <v>162</v>
      </c>
      <c r="G4" s="355" t="s">
        <v>690</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50"/>
      <c r="C5" s="351"/>
      <c r="D5" s="351"/>
      <c r="E5" s="95"/>
      <c r="F5" s="354"/>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3"/>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3"/>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43" t="s">
        <v>167</v>
      </c>
      <c r="C8" s="100"/>
      <c r="D8" s="343" t="s">
        <v>168</v>
      </c>
      <c r="E8" s="101"/>
      <c r="F8" s="343" t="s">
        <v>169</v>
      </c>
      <c r="G8" s="357" t="s">
        <v>170</v>
      </c>
      <c r="H8" s="358"/>
      <c r="I8" s="358"/>
      <c r="J8" s="358"/>
      <c r="K8" s="358"/>
      <c r="L8" s="358"/>
      <c r="M8" s="358"/>
      <c r="N8" s="358"/>
      <c r="O8" s="358"/>
      <c r="P8" s="358"/>
      <c r="Q8" s="358"/>
      <c r="R8" s="358"/>
      <c r="S8" s="358"/>
      <c r="T8" s="358"/>
      <c r="U8" s="358"/>
      <c r="V8" s="359"/>
      <c r="W8" s="343" t="s">
        <v>171</v>
      </c>
      <c r="X8" s="343" t="s">
        <v>172</v>
      </c>
      <c r="Y8" s="343" t="s">
        <v>173</v>
      </c>
      <c r="Z8" s="343" t="s">
        <v>174</v>
      </c>
      <c r="AA8" s="343" t="s">
        <v>175</v>
      </c>
      <c r="AB8" s="343" t="s">
        <v>176</v>
      </c>
      <c r="AC8" s="343" t="s">
        <v>177</v>
      </c>
      <c r="AD8" s="343" t="s">
        <v>178</v>
      </c>
      <c r="AE8" s="343" t="s">
        <v>179</v>
      </c>
      <c r="AF8" s="341" t="s">
        <v>180</v>
      </c>
      <c r="AG8" s="343" t="s">
        <v>181</v>
      </c>
      <c r="AH8" s="341" t="s">
        <v>182</v>
      </c>
      <c r="AI8" s="341" t="s">
        <v>183</v>
      </c>
      <c r="AJ8" s="102"/>
      <c r="AK8" s="341" t="s">
        <v>184</v>
      </c>
      <c r="AL8" s="99"/>
      <c r="AM8" s="99"/>
      <c r="AN8" s="99"/>
      <c r="AO8" s="99"/>
      <c r="AP8" s="99"/>
      <c r="AQ8" s="99"/>
      <c r="AR8" s="99"/>
      <c r="AS8" s="99"/>
      <c r="AT8" s="99"/>
      <c r="AU8" s="99"/>
      <c r="AV8" s="99"/>
      <c r="AW8" s="99"/>
      <c r="AX8" s="99"/>
      <c r="AY8" s="99"/>
      <c r="AZ8" s="99"/>
      <c r="BA8" s="99"/>
      <c r="BB8" s="99"/>
      <c r="BC8" s="99"/>
    </row>
    <row r="9" spans="1:55" ht="63">
      <c r="A9" s="103" t="s">
        <v>185</v>
      </c>
      <c r="B9" s="344"/>
      <c r="C9" s="104"/>
      <c r="D9" s="344"/>
      <c r="E9" s="105"/>
      <c r="F9" s="344"/>
      <c r="G9" s="106" t="s">
        <v>186</v>
      </c>
      <c r="H9" s="106" t="s">
        <v>579</v>
      </c>
      <c r="I9" s="106" t="s">
        <v>1176</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44"/>
      <c r="X9" s="344"/>
      <c r="Y9" s="344"/>
      <c r="Z9" s="344"/>
      <c r="AA9" s="344"/>
      <c r="AB9" s="344"/>
      <c r="AC9" s="344"/>
      <c r="AD9" s="344"/>
      <c r="AE9" s="344"/>
      <c r="AF9" s="342"/>
      <c r="AG9" s="344"/>
      <c r="AH9" s="342"/>
      <c r="AI9" s="342"/>
      <c r="AJ9" s="108"/>
      <c r="AK9" s="342"/>
      <c r="AL9" s="99"/>
      <c r="AM9" s="99"/>
      <c r="AN9" s="99"/>
      <c r="AO9" s="99"/>
      <c r="AP9" s="99"/>
      <c r="AQ9" s="99"/>
      <c r="AR9" s="99"/>
      <c r="AS9" s="99"/>
      <c r="AT9" s="99"/>
      <c r="AU9" s="99"/>
      <c r="AV9" s="99"/>
      <c r="AW9" s="99"/>
      <c r="AX9" s="99"/>
      <c r="AY9" s="99"/>
      <c r="AZ9" s="99"/>
      <c r="BA9" s="99"/>
      <c r="BB9" s="99"/>
      <c r="BC9" s="99"/>
    </row>
    <row r="10" spans="1:55" ht="90">
      <c r="A10" s="82"/>
      <c r="B10" s="109" t="s">
        <v>345</v>
      </c>
      <c r="C10" s="110" t="str">
        <f>VLOOKUP($B10,Listas!$A$2:$B$5,2,FALSE)</f>
        <v>PerUno</v>
      </c>
      <c r="D10" s="109" t="s">
        <v>346</v>
      </c>
      <c r="E10" s="110" t="str">
        <f>VLOOKUP($D10,Listas!$E$2:$F$11,2,FALSE)</f>
        <v>ObjUno</v>
      </c>
      <c r="F10" s="109" t="s">
        <v>347</v>
      </c>
      <c r="G10" s="109"/>
      <c r="H10" s="109"/>
      <c r="I10" s="109"/>
      <c r="J10" s="109"/>
      <c r="K10" s="109"/>
      <c r="L10" s="109"/>
      <c r="M10" s="109"/>
      <c r="N10" s="109"/>
      <c r="O10" s="109"/>
      <c r="P10" s="109"/>
      <c r="Q10" s="109"/>
      <c r="R10" s="109"/>
      <c r="S10" s="109" t="s">
        <v>204</v>
      </c>
      <c r="T10" s="109" t="s">
        <v>691</v>
      </c>
      <c r="U10" s="109"/>
      <c r="V10" s="109"/>
      <c r="W10" s="111" t="s">
        <v>692</v>
      </c>
      <c r="X10" s="111" t="s">
        <v>232</v>
      </c>
      <c r="Y10" s="111" t="s">
        <v>493</v>
      </c>
      <c r="Z10" s="111" t="s">
        <v>693</v>
      </c>
      <c r="AA10" s="111" t="s">
        <v>694</v>
      </c>
      <c r="AB10" s="112" t="s">
        <v>695</v>
      </c>
      <c r="AC10" s="109" t="s">
        <v>696</v>
      </c>
      <c r="AD10" s="109" t="s">
        <v>697</v>
      </c>
      <c r="AE10" s="113">
        <v>44927</v>
      </c>
      <c r="AF10" s="113">
        <v>44926</v>
      </c>
      <c r="AG10" s="112"/>
      <c r="AH10" s="112">
        <v>100</v>
      </c>
      <c r="AI10" s="109" t="s">
        <v>493</v>
      </c>
      <c r="AJ10" s="109" t="str">
        <f>VLOOKUP($AI10,Listas!$AB$1:$AC$10,2,FALSE)</f>
        <v>OAPCR</v>
      </c>
      <c r="AK10" s="109" t="s">
        <v>494</v>
      </c>
      <c r="AL10" s="114"/>
      <c r="AM10" s="114"/>
      <c r="AN10" s="114"/>
      <c r="AO10" s="114"/>
      <c r="AP10" s="114"/>
      <c r="AQ10" s="114"/>
      <c r="AR10" s="114"/>
      <c r="AS10" s="114"/>
      <c r="AT10" s="114"/>
      <c r="AU10" s="114"/>
      <c r="AV10" s="114"/>
      <c r="AW10" s="114"/>
      <c r="AX10" s="114"/>
      <c r="AY10" s="114"/>
      <c r="AZ10" s="114"/>
      <c r="BA10" s="114"/>
      <c r="BB10" s="114"/>
      <c r="BC10" s="114"/>
    </row>
    <row r="11" spans="1:55" ht="90">
      <c r="A11" s="82"/>
      <c r="B11" s="109" t="s">
        <v>201</v>
      </c>
      <c r="C11" s="110" t="str">
        <f>VLOOKUP($B11,Listas!$A$2:$B$5,2,FALSE)</f>
        <v>PerDos</v>
      </c>
      <c r="D11" s="109" t="s">
        <v>390</v>
      </c>
      <c r="E11" s="110" t="str">
        <f>VLOOKUP($D11,Listas!$E$2:$F$11,2,FALSE)</f>
        <v>ObjCuatro</v>
      </c>
      <c r="F11" s="109" t="s">
        <v>689</v>
      </c>
      <c r="G11" s="109"/>
      <c r="H11" s="109"/>
      <c r="I11" s="109"/>
      <c r="J11" s="109"/>
      <c r="K11" s="109"/>
      <c r="L11" s="109"/>
      <c r="M11" s="109"/>
      <c r="N11" s="109"/>
      <c r="O11" s="109"/>
      <c r="P11" s="109"/>
      <c r="Q11" s="109"/>
      <c r="R11" s="109"/>
      <c r="S11" s="109" t="s">
        <v>204</v>
      </c>
      <c r="T11" s="109" t="s">
        <v>698</v>
      </c>
      <c r="U11" s="109"/>
      <c r="V11" s="109"/>
      <c r="W11" s="248" t="s">
        <v>1032</v>
      </c>
      <c r="X11" s="111" t="s">
        <v>232</v>
      </c>
      <c r="Y11" s="111" t="s">
        <v>493</v>
      </c>
      <c r="Z11" s="248" t="s">
        <v>1033</v>
      </c>
      <c r="AA11" s="248" t="s">
        <v>1034</v>
      </c>
      <c r="AB11" s="112" t="s">
        <v>699</v>
      </c>
      <c r="AC11" s="109" t="s">
        <v>696</v>
      </c>
      <c r="AD11" s="109" t="s">
        <v>697</v>
      </c>
      <c r="AE11" s="113">
        <v>44927</v>
      </c>
      <c r="AF11" s="113">
        <v>44651</v>
      </c>
      <c r="AG11" s="112"/>
      <c r="AH11" s="112">
        <v>100</v>
      </c>
      <c r="AI11" s="109" t="s">
        <v>493</v>
      </c>
      <c r="AJ11" s="109" t="str">
        <f>VLOOKUP($AI11,Listas!$AB$1:$AC$10,2,FALSE)</f>
        <v>OAPCR</v>
      </c>
      <c r="AK11" s="109" t="s">
        <v>494</v>
      </c>
      <c r="AL11" s="82"/>
      <c r="AM11" s="82"/>
      <c r="AN11" s="82"/>
      <c r="AO11" s="82"/>
      <c r="AP11" s="82"/>
      <c r="AQ11" s="82"/>
      <c r="AR11" s="82"/>
      <c r="AS11" s="82"/>
      <c r="AT11" s="82"/>
      <c r="AU11" s="82"/>
      <c r="AV11" s="82"/>
      <c r="AW11" s="82"/>
      <c r="AX11" s="82"/>
      <c r="AY11" s="82"/>
      <c r="AZ11" s="82"/>
      <c r="BA11" s="82"/>
      <c r="BB11" s="82"/>
      <c r="BC11" s="82"/>
    </row>
    <row r="12" spans="1:55" ht="90">
      <c r="A12" s="82"/>
      <c r="B12" s="109" t="s">
        <v>345</v>
      </c>
      <c r="C12" s="110" t="str">
        <f>VLOOKUP($B12,Listas!$A$2:$B$5,2,FALSE)</f>
        <v>PerUno</v>
      </c>
      <c r="D12" s="109" t="s">
        <v>346</v>
      </c>
      <c r="E12" s="110" t="str">
        <f>VLOOKUP($D12,Listas!$E$2:$F$11,2,FALSE)</f>
        <v>ObjUno</v>
      </c>
      <c r="F12" s="109" t="s">
        <v>347</v>
      </c>
      <c r="G12" s="109"/>
      <c r="H12" s="109"/>
      <c r="I12" s="109"/>
      <c r="J12" s="109"/>
      <c r="K12" s="109"/>
      <c r="L12" s="109"/>
      <c r="M12" s="109"/>
      <c r="N12" s="109"/>
      <c r="O12" s="109"/>
      <c r="P12" s="109"/>
      <c r="Q12" s="109"/>
      <c r="R12" s="109"/>
      <c r="S12" s="109" t="s">
        <v>204</v>
      </c>
      <c r="T12" s="109" t="s">
        <v>698</v>
      </c>
      <c r="U12" s="109"/>
      <c r="V12" s="109"/>
      <c r="W12" s="115" t="s">
        <v>700</v>
      </c>
      <c r="X12" s="111" t="s">
        <v>232</v>
      </c>
      <c r="Y12" s="111" t="s">
        <v>493</v>
      </c>
      <c r="Z12" s="111" t="s">
        <v>701</v>
      </c>
      <c r="AA12" s="111" t="s">
        <v>702</v>
      </c>
      <c r="AB12" s="112" t="s">
        <v>703</v>
      </c>
      <c r="AC12" s="109" t="s">
        <v>696</v>
      </c>
      <c r="AD12" s="109" t="s">
        <v>697</v>
      </c>
      <c r="AE12" s="113" t="s">
        <v>704</v>
      </c>
      <c r="AF12" s="113">
        <v>45107</v>
      </c>
      <c r="AG12" s="112"/>
      <c r="AH12" s="112">
        <v>100</v>
      </c>
      <c r="AI12" s="109" t="s">
        <v>493</v>
      </c>
      <c r="AJ12" s="109" t="str">
        <f>VLOOKUP($AI12,Listas!$AB$1:$AC$10,2,FALSE)</f>
        <v>OAPCR</v>
      </c>
      <c r="AK12" s="109" t="s">
        <v>494</v>
      </c>
      <c r="AL12" s="82"/>
      <c r="AM12" s="82"/>
      <c r="AN12" s="82"/>
      <c r="AO12" s="82"/>
      <c r="AP12" s="82"/>
      <c r="AQ12" s="82"/>
      <c r="AR12" s="82"/>
      <c r="AS12" s="82"/>
      <c r="AT12" s="82"/>
      <c r="AU12" s="82"/>
      <c r="AV12" s="82"/>
      <c r="AW12" s="82"/>
      <c r="AX12" s="82"/>
      <c r="AY12" s="82"/>
      <c r="AZ12" s="82"/>
      <c r="BA12" s="82"/>
      <c r="BB12" s="82"/>
      <c r="BC12" s="82"/>
    </row>
    <row r="13" spans="1:55" ht="90">
      <c r="A13" s="82"/>
      <c r="B13" s="109" t="s">
        <v>345</v>
      </c>
      <c r="C13" s="110" t="str">
        <f>VLOOKUP($B13,Listas!$A$2:$B$5,2,FALSE)</f>
        <v>PerUno</v>
      </c>
      <c r="D13" s="109" t="s">
        <v>346</v>
      </c>
      <c r="E13" s="110" t="str">
        <f>VLOOKUP($D13,Listas!$E$2:$F$11,2,FALSE)</f>
        <v>ObjUno</v>
      </c>
      <c r="F13" s="109" t="s">
        <v>347</v>
      </c>
      <c r="G13" s="109"/>
      <c r="H13" s="109"/>
      <c r="I13" s="109"/>
      <c r="J13" s="109"/>
      <c r="K13" s="109"/>
      <c r="L13" s="109"/>
      <c r="M13" s="109"/>
      <c r="N13" s="109"/>
      <c r="O13" s="109"/>
      <c r="P13" s="109"/>
      <c r="Q13" s="109"/>
      <c r="R13" s="109"/>
      <c r="S13" s="109" t="s">
        <v>204</v>
      </c>
      <c r="T13" s="109" t="s">
        <v>705</v>
      </c>
      <c r="U13" s="109"/>
      <c r="V13" s="109"/>
      <c r="W13" s="247" t="s">
        <v>706</v>
      </c>
      <c r="X13" s="247" t="s">
        <v>1106</v>
      </c>
      <c r="Y13" s="247" t="s">
        <v>493</v>
      </c>
      <c r="Z13" s="247" t="s">
        <v>1107</v>
      </c>
      <c r="AA13" s="247" t="s">
        <v>1107</v>
      </c>
      <c r="AB13" s="112" t="s">
        <v>1108</v>
      </c>
      <c r="AC13" s="247" t="s">
        <v>696</v>
      </c>
      <c r="AD13" s="247" t="s">
        <v>697</v>
      </c>
      <c r="AE13" s="297">
        <v>44927</v>
      </c>
      <c r="AF13" s="297">
        <v>45291</v>
      </c>
      <c r="AG13" s="298"/>
      <c r="AH13" s="298">
        <v>100</v>
      </c>
      <c r="AI13" s="247" t="s">
        <v>493</v>
      </c>
      <c r="AJ13" s="247" t="s">
        <v>494</v>
      </c>
      <c r="AK13" s="109" t="s">
        <v>494</v>
      </c>
      <c r="AL13" s="82"/>
      <c r="AM13" s="82"/>
      <c r="AN13" s="82"/>
      <c r="AO13" s="82"/>
      <c r="AP13" s="82"/>
      <c r="AQ13" s="82"/>
      <c r="AR13" s="82"/>
      <c r="AS13" s="82"/>
      <c r="AT13" s="82"/>
      <c r="AU13" s="82"/>
      <c r="AV13" s="82"/>
      <c r="AW13" s="82"/>
      <c r="AX13" s="82"/>
      <c r="AY13" s="82"/>
      <c r="AZ13" s="82"/>
      <c r="BA13" s="82"/>
      <c r="BB13" s="82"/>
      <c r="BC13" s="82"/>
    </row>
    <row r="14" spans="1:55">
      <c r="A14" s="82"/>
      <c r="B14" s="109"/>
      <c r="C14" s="110" t="e">
        <f>VLOOKUP($B14,Listas!$A$2:$B$5,2,FALSE)</f>
        <v>#N/A</v>
      </c>
      <c r="D14" s="109"/>
      <c r="E14" s="110" t="e">
        <f>VLOOKUP($D14,Listas!$E$2:$F$11,2,FALSE)</f>
        <v>#N/A</v>
      </c>
      <c r="F14" s="109"/>
      <c r="G14" s="109"/>
      <c r="H14" s="109"/>
      <c r="I14" s="109"/>
      <c r="J14" s="109"/>
      <c r="K14" s="109"/>
      <c r="L14" s="109"/>
      <c r="M14" s="109"/>
      <c r="N14" s="109"/>
      <c r="O14" s="109"/>
      <c r="P14" s="109"/>
      <c r="Q14" s="109"/>
      <c r="R14" s="109"/>
      <c r="S14" s="109"/>
      <c r="T14" s="109"/>
      <c r="U14" s="109"/>
      <c r="V14" s="109"/>
      <c r="W14" s="109"/>
      <c r="X14" s="116"/>
      <c r="Y14" s="116"/>
      <c r="Z14" s="116"/>
      <c r="AA14" s="109"/>
      <c r="AB14" s="112"/>
      <c r="AC14" s="109"/>
      <c r="AD14" s="109"/>
      <c r="AE14" s="113"/>
      <c r="AF14" s="113"/>
      <c r="AG14" s="112"/>
      <c r="AH14" s="112"/>
      <c r="AI14" s="109"/>
      <c r="AJ14" s="109" t="e">
        <f>VLOOKUP($AI14,Listas!$AB$1:$AC$10,2,FALSE)</f>
        <v>#N/A</v>
      </c>
      <c r="AK14" s="109"/>
      <c r="AL14" s="82"/>
      <c r="AM14" s="82"/>
      <c r="AN14" s="82"/>
      <c r="AO14" s="82"/>
      <c r="AP14" s="82"/>
      <c r="AQ14" s="82"/>
      <c r="AR14" s="82"/>
      <c r="AS14" s="82"/>
      <c r="AT14" s="82"/>
      <c r="AU14" s="82"/>
      <c r="AV14" s="82"/>
      <c r="AW14" s="82"/>
      <c r="AX14" s="82"/>
      <c r="AY14" s="82"/>
      <c r="AZ14" s="82"/>
      <c r="BA14" s="82"/>
      <c r="BB14" s="82"/>
      <c r="BC14" s="82"/>
    </row>
    <row r="15" spans="1:55">
      <c r="A15" s="82"/>
      <c r="B15" s="109"/>
      <c r="C15" s="110" t="e">
        <f>VLOOKUP($B15,Listas!$A$2:$B$5,2,FALSE)</f>
        <v>#N/A</v>
      </c>
      <c r="D15" s="109"/>
      <c r="E15" s="110" t="e">
        <f>VLOOKUP($D15,Listas!$E$2:$F$11,2,FALSE)</f>
        <v>#N/A</v>
      </c>
      <c r="F15" s="109"/>
      <c r="G15" s="109"/>
      <c r="H15" s="109"/>
      <c r="I15" s="109"/>
      <c r="J15" s="109"/>
      <c r="K15" s="109"/>
      <c r="L15" s="109"/>
      <c r="M15" s="109"/>
      <c r="N15" s="109"/>
      <c r="O15" s="109"/>
      <c r="P15" s="109"/>
      <c r="Q15" s="109"/>
      <c r="R15" s="109"/>
      <c r="S15" s="109"/>
      <c r="T15" s="109"/>
      <c r="U15" s="109"/>
      <c r="V15" s="109"/>
      <c r="W15" s="109"/>
      <c r="X15" s="116"/>
      <c r="Y15" s="116"/>
      <c r="Z15" s="116"/>
      <c r="AA15" s="109"/>
      <c r="AB15" s="112"/>
      <c r="AC15" s="109"/>
      <c r="AD15" s="109"/>
      <c r="AE15" s="113"/>
      <c r="AF15" s="113"/>
      <c r="AG15" s="112"/>
      <c r="AH15" s="112"/>
      <c r="AI15" s="109"/>
      <c r="AJ15" s="109" t="e">
        <f>VLOOKUP($AI15,Listas!$AB$1:$AC$10,2,FALSE)</f>
        <v>#N/A</v>
      </c>
      <c r="AK15" s="109"/>
      <c r="AL15" s="82"/>
      <c r="AM15" s="82"/>
      <c r="AN15" s="82"/>
      <c r="AO15" s="82"/>
      <c r="AP15" s="82"/>
      <c r="AQ15" s="82"/>
      <c r="AR15" s="82"/>
      <c r="AS15" s="82"/>
      <c r="AT15" s="82"/>
      <c r="AU15" s="82"/>
      <c r="AV15" s="82"/>
      <c r="AW15" s="82"/>
      <c r="AX15" s="82"/>
      <c r="AY15" s="82"/>
      <c r="AZ15" s="82"/>
      <c r="BA15" s="82"/>
      <c r="BB15" s="82"/>
      <c r="BC15" s="82"/>
    </row>
    <row r="16" spans="1:55">
      <c r="A16" s="82"/>
      <c r="B16" s="109"/>
      <c r="C16" s="110" t="e">
        <f>VLOOKUP($B16,Listas!$A$2:$B$5,2,FALSE)</f>
        <v>#N/A</v>
      </c>
      <c r="D16" s="109"/>
      <c r="E16" s="110" t="e">
        <f>VLOOKUP($D16,Listas!$E$2:$F$11,2,FALSE)</f>
        <v>#N/A</v>
      </c>
      <c r="F16" s="109"/>
      <c r="G16" s="109"/>
      <c r="H16" s="109"/>
      <c r="I16" s="109"/>
      <c r="J16" s="109"/>
      <c r="K16" s="109"/>
      <c r="L16" s="109"/>
      <c r="M16" s="109"/>
      <c r="N16" s="109"/>
      <c r="O16" s="109"/>
      <c r="P16" s="109"/>
      <c r="Q16" s="109"/>
      <c r="R16" s="109"/>
      <c r="S16" s="109"/>
      <c r="T16" s="109"/>
      <c r="U16" s="109"/>
      <c r="V16" s="109"/>
      <c r="W16" s="109"/>
      <c r="X16" s="116"/>
      <c r="Y16" s="116"/>
      <c r="Z16" s="116"/>
      <c r="AA16" s="109"/>
      <c r="AB16" s="112"/>
      <c r="AC16" s="109"/>
      <c r="AD16" s="109"/>
      <c r="AE16" s="113"/>
      <c r="AF16" s="113"/>
      <c r="AG16" s="112"/>
      <c r="AH16" s="112"/>
      <c r="AI16" s="109"/>
      <c r="AJ16" s="109" t="e">
        <f>VLOOKUP($AI16,Listas!$AB$1:$AC$10,2,FALSE)</f>
        <v>#N/A</v>
      </c>
      <c r="AK16" s="109"/>
      <c r="AL16" s="82"/>
      <c r="AM16" s="82"/>
      <c r="AN16" s="82"/>
      <c r="AO16" s="82"/>
      <c r="AP16" s="82"/>
      <c r="AQ16" s="82"/>
      <c r="AR16" s="82"/>
      <c r="AS16" s="82"/>
      <c r="AT16" s="82"/>
      <c r="AU16" s="82"/>
      <c r="AV16" s="82"/>
      <c r="AW16" s="82"/>
      <c r="AX16" s="82"/>
      <c r="AY16" s="82"/>
      <c r="AZ16" s="82"/>
      <c r="BA16" s="82"/>
      <c r="BB16" s="82"/>
      <c r="BC16" s="82"/>
    </row>
    <row r="17" spans="1:55">
      <c r="A17" s="82"/>
      <c r="B17" s="109"/>
      <c r="C17" s="110" t="e">
        <f>VLOOKUP($B17,Listas!$A$2:$B$5,2,FALSE)</f>
        <v>#N/A</v>
      </c>
      <c r="D17" s="109"/>
      <c r="E17" s="110" t="e">
        <f>VLOOKUP($D17,Listas!$E$2:$F$11,2,FALSE)</f>
        <v>#N/A</v>
      </c>
      <c r="F17" s="109"/>
      <c r="G17" s="109"/>
      <c r="H17" s="109"/>
      <c r="I17" s="109"/>
      <c r="J17" s="109"/>
      <c r="K17" s="109"/>
      <c r="L17" s="109"/>
      <c r="M17" s="109"/>
      <c r="N17" s="109"/>
      <c r="O17" s="109"/>
      <c r="P17" s="109"/>
      <c r="Q17" s="109"/>
      <c r="R17" s="109"/>
      <c r="S17" s="109"/>
      <c r="T17" s="109"/>
      <c r="U17" s="109"/>
      <c r="V17" s="109"/>
      <c r="W17" s="109"/>
      <c r="X17" s="116"/>
      <c r="Y17" s="116"/>
      <c r="Z17" s="116"/>
      <c r="AA17" s="109"/>
      <c r="AB17" s="112"/>
      <c r="AC17" s="109"/>
      <c r="AD17" s="109"/>
      <c r="AE17" s="113"/>
      <c r="AF17" s="113"/>
      <c r="AG17" s="112"/>
      <c r="AH17" s="112"/>
      <c r="AI17" s="109"/>
      <c r="AJ17" s="109" t="e">
        <f>VLOOKUP($AI17,Listas!$AB$1:$AC$10,2,FALSE)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c r="A18" s="82"/>
      <c r="B18" s="109"/>
      <c r="C18" s="110" t="e">
        <f>VLOOKUP($B18,Listas!$A$2:$B$5,2,FALSE)</f>
        <v>#N/A</v>
      </c>
      <c r="D18" s="109"/>
      <c r="E18" s="110" t="e">
        <f>VLOOKUP($D18,Listas!$E$2:$F$11,2,FALSE)</f>
        <v>#N/A</v>
      </c>
      <c r="F18" s="109"/>
      <c r="G18" s="109"/>
      <c r="H18" s="109"/>
      <c r="I18" s="109"/>
      <c r="J18" s="109"/>
      <c r="K18" s="109"/>
      <c r="L18" s="109"/>
      <c r="M18" s="109"/>
      <c r="N18" s="109"/>
      <c r="O18" s="109"/>
      <c r="P18" s="109"/>
      <c r="Q18" s="109"/>
      <c r="R18" s="109"/>
      <c r="S18" s="109"/>
      <c r="T18" s="109"/>
      <c r="U18" s="109"/>
      <c r="V18" s="109"/>
      <c r="W18" s="109"/>
      <c r="X18" s="116"/>
      <c r="Y18" s="116"/>
      <c r="Z18" s="116"/>
      <c r="AA18" s="109"/>
      <c r="AB18" s="112"/>
      <c r="AC18" s="109"/>
      <c r="AD18" s="109"/>
      <c r="AE18" s="113"/>
      <c r="AF18" s="113"/>
      <c r="AG18" s="112"/>
      <c r="AH18" s="112"/>
      <c r="AI18" s="109"/>
      <c r="AJ18" s="109" t="e">
        <f>VLOOKUP($AI18,Listas!$AB$1:$AC$10,2,FALSE)</f>
        <v>#N/A</v>
      </c>
      <c r="AK18" s="109"/>
      <c r="AL18" s="82"/>
      <c r="AM18" s="82"/>
      <c r="AN18" s="82"/>
      <c r="AO18" s="82"/>
      <c r="AP18" s="82"/>
      <c r="AQ18" s="82"/>
      <c r="AR18" s="82"/>
      <c r="AS18" s="82"/>
      <c r="AT18" s="82"/>
      <c r="AU18" s="82"/>
      <c r="AV18" s="82"/>
      <c r="AW18" s="82"/>
      <c r="AX18" s="82"/>
      <c r="AY18" s="82"/>
      <c r="AZ18" s="82"/>
      <c r="BA18" s="82"/>
      <c r="BB18" s="82"/>
      <c r="BC18" s="82"/>
    </row>
    <row r="19" spans="1:55">
      <c r="A19" s="82"/>
      <c r="B19" s="109"/>
      <c r="C19" s="110" t="e">
        <f>VLOOKUP($B19,Listas!$A$2:$B$5,2,FALSE)</f>
        <v>#N/A</v>
      </c>
      <c r="D19" s="109"/>
      <c r="E19" s="110" t="e">
        <f>VLOOKUP($D19,Listas!$E$2:$F$11,2,FALSE)</f>
        <v>#N/A</v>
      </c>
      <c r="F19" s="109"/>
      <c r="G19" s="109"/>
      <c r="H19" s="109"/>
      <c r="I19" s="109"/>
      <c r="J19" s="109"/>
      <c r="K19" s="109"/>
      <c r="L19" s="109"/>
      <c r="M19" s="109"/>
      <c r="N19" s="109"/>
      <c r="O19" s="109"/>
      <c r="P19" s="109"/>
      <c r="Q19" s="109"/>
      <c r="R19" s="109"/>
      <c r="S19" s="109"/>
      <c r="T19" s="109"/>
      <c r="U19" s="109"/>
      <c r="V19" s="109"/>
      <c r="W19" s="109"/>
      <c r="X19" s="116"/>
      <c r="Y19" s="116"/>
      <c r="Z19" s="116"/>
      <c r="AA19" s="109"/>
      <c r="AB19" s="112"/>
      <c r="AC19" s="109"/>
      <c r="AD19" s="109"/>
      <c r="AE19" s="113"/>
      <c r="AF19" s="113"/>
      <c r="AG19" s="112"/>
      <c r="AH19" s="112"/>
      <c r="AI19" s="109"/>
      <c r="AJ19" s="109" t="e">
        <f>VLOOKUP($AI19,Listas!$AB$1:$AC$10,2,FALSE)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VLOOKUP($B20,Listas!$A$2:$B$5,2,FALSE)</f>
        <v>#N/A</v>
      </c>
      <c r="D20" s="109"/>
      <c r="E20" s="110" t="e">
        <f>VLOOKUP($D20,Listas!$E$2:$F$11,2,FALSE)</f>
        <v>#N/A</v>
      </c>
      <c r="F20" s="109"/>
      <c r="G20" s="109"/>
      <c r="H20" s="109"/>
      <c r="I20" s="109"/>
      <c r="J20" s="109"/>
      <c r="K20" s="109"/>
      <c r="L20" s="109"/>
      <c r="M20" s="109"/>
      <c r="N20" s="109"/>
      <c r="O20" s="109"/>
      <c r="P20" s="109"/>
      <c r="Q20" s="109"/>
      <c r="R20" s="109"/>
      <c r="S20" s="109"/>
      <c r="T20" s="109"/>
      <c r="U20" s="109"/>
      <c r="V20" s="109"/>
      <c r="W20" s="109"/>
      <c r="X20" s="116"/>
      <c r="Y20" s="116"/>
      <c r="Z20" s="116"/>
      <c r="AA20" s="109"/>
      <c r="AB20" s="112"/>
      <c r="AC20" s="109"/>
      <c r="AD20" s="109"/>
      <c r="AE20" s="113"/>
      <c r="AF20" s="113"/>
      <c r="AG20" s="112"/>
      <c r="AH20" s="112"/>
      <c r="AI20" s="109"/>
      <c r="AJ20" s="109" t="e">
        <f>VLOOKUP($AI20,Listas!$AB$1:$AC$10,2,FALSE)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VLOOKUP($B21,Listas!$A$2:$B$5,2,FALSE)</f>
        <v>#N/A</v>
      </c>
      <c r="D21" s="109"/>
      <c r="E21" s="110" t="e">
        <f>VLOOKUP($D21,Listas!$E$2:$F$11,2,FALSE)</f>
        <v>#N/A</v>
      </c>
      <c r="F21" s="109"/>
      <c r="G21" s="109"/>
      <c r="H21" s="109"/>
      <c r="I21" s="109"/>
      <c r="J21" s="109"/>
      <c r="K21" s="109"/>
      <c r="L21" s="109"/>
      <c r="M21" s="109"/>
      <c r="N21" s="109"/>
      <c r="O21" s="109"/>
      <c r="P21" s="109"/>
      <c r="Q21" s="109"/>
      <c r="R21" s="109"/>
      <c r="S21" s="109"/>
      <c r="T21" s="109"/>
      <c r="U21" s="109"/>
      <c r="V21" s="109"/>
      <c r="W21" s="109"/>
      <c r="X21" s="116"/>
      <c r="Y21" s="116"/>
      <c r="Z21" s="116"/>
      <c r="AA21" s="109"/>
      <c r="AB21" s="112"/>
      <c r="AC21" s="109"/>
      <c r="AD21" s="109"/>
      <c r="AE21" s="113"/>
      <c r="AF21" s="113"/>
      <c r="AG21" s="112"/>
      <c r="AH21" s="112"/>
      <c r="AI21" s="109"/>
      <c r="AJ21" s="109" t="e">
        <f>VLOOKUP($AI21,Listas!$AB$1:$AC$10,2,FALSE)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VLOOKUP($B22,Listas!$A$2:$B$5,2,FALSE)</f>
        <v>#N/A</v>
      </c>
      <c r="D22" s="109"/>
      <c r="E22" s="110" t="e">
        <f>VLOOKUP($D22,Listas!$E$2:$F$11,2,FALSE)</f>
        <v>#N/A</v>
      </c>
      <c r="F22" s="109"/>
      <c r="G22" s="109"/>
      <c r="H22" s="109"/>
      <c r="I22" s="109"/>
      <c r="J22" s="109"/>
      <c r="K22" s="109"/>
      <c r="L22" s="109"/>
      <c r="M22" s="109"/>
      <c r="N22" s="109"/>
      <c r="O22" s="109"/>
      <c r="P22" s="109"/>
      <c r="Q22" s="109"/>
      <c r="R22" s="109"/>
      <c r="S22" s="109"/>
      <c r="T22" s="109"/>
      <c r="U22" s="109"/>
      <c r="V22" s="109"/>
      <c r="W22" s="109"/>
      <c r="X22" s="116"/>
      <c r="Y22" s="116"/>
      <c r="Z22" s="116"/>
      <c r="AA22" s="109"/>
      <c r="AB22" s="112"/>
      <c r="AC22" s="109"/>
      <c r="AD22" s="109"/>
      <c r="AE22" s="113"/>
      <c r="AF22" s="113"/>
      <c r="AG22" s="112"/>
      <c r="AH22" s="112"/>
      <c r="AI22" s="109"/>
      <c r="AJ22" s="109" t="e">
        <f>VLOOKUP($AI22,Listas!$AB$1:$AC$10,2,FALSE)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VLOOKUP($B23,Listas!$A$2:$B$5,2,FALSE)</f>
        <v>#N/A</v>
      </c>
      <c r="D23" s="109"/>
      <c r="E23" s="110" t="e">
        <f>VLOOKUP($D23,Listas!$E$2:$F$11,2,FALSE)</f>
        <v>#N/A</v>
      </c>
      <c r="F23" s="109"/>
      <c r="G23" s="109"/>
      <c r="H23" s="109"/>
      <c r="I23" s="109"/>
      <c r="J23" s="109"/>
      <c r="K23" s="109"/>
      <c r="L23" s="109"/>
      <c r="M23" s="109"/>
      <c r="N23" s="109"/>
      <c r="O23" s="109"/>
      <c r="P23" s="109"/>
      <c r="Q23" s="109"/>
      <c r="R23" s="109"/>
      <c r="S23" s="109"/>
      <c r="T23" s="109"/>
      <c r="U23" s="109"/>
      <c r="V23" s="109"/>
      <c r="W23" s="109"/>
      <c r="X23" s="116"/>
      <c r="Y23" s="116"/>
      <c r="Z23" s="116"/>
      <c r="AA23" s="109"/>
      <c r="AB23" s="112"/>
      <c r="AC23" s="109"/>
      <c r="AD23" s="109"/>
      <c r="AE23" s="113"/>
      <c r="AF23" s="113"/>
      <c r="AG23" s="112"/>
      <c r="AH23" s="112"/>
      <c r="AI23" s="109"/>
      <c r="AJ23" s="109" t="e">
        <f>VLOOKUP($AI23,Listas!$AB$1:$AC$10,2,FALSE)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VLOOKUP($B24,Listas!$A$2:$B$5,2,FALSE)</f>
        <v>#N/A</v>
      </c>
      <c r="D24" s="109"/>
      <c r="E24" s="110" t="e">
        <f>VLOOKUP($D24,Listas!$E$2:$F$11,2,FALSE)</f>
        <v>#N/A</v>
      </c>
      <c r="F24" s="109"/>
      <c r="G24" s="109"/>
      <c r="H24" s="109"/>
      <c r="I24" s="109"/>
      <c r="J24" s="109"/>
      <c r="K24" s="109"/>
      <c r="L24" s="109"/>
      <c r="M24" s="109"/>
      <c r="N24" s="109"/>
      <c r="O24" s="109"/>
      <c r="P24" s="109"/>
      <c r="Q24" s="109"/>
      <c r="R24" s="109"/>
      <c r="S24" s="109"/>
      <c r="T24" s="109"/>
      <c r="U24" s="109"/>
      <c r="V24" s="109"/>
      <c r="W24" s="109"/>
      <c r="X24" s="116"/>
      <c r="Y24" s="116"/>
      <c r="Z24" s="116"/>
      <c r="AA24" s="109"/>
      <c r="AB24" s="112"/>
      <c r="AC24" s="109"/>
      <c r="AD24" s="109"/>
      <c r="AE24" s="113"/>
      <c r="AF24" s="113"/>
      <c r="AG24" s="112"/>
      <c r="AH24" s="112"/>
      <c r="AI24" s="109"/>
      <c r="AJ24" s="109" t="e">
        <f>VLOOKUP($AI24,Listas!$AB$1:$AC$10,2,FALSE)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VLOOKUP($B25,Listas!$A$2:$B$5,2,FALSE)</f>
        <v>#N/A</v>
      </c>
      <c r="D25" s="109"/>
      <c r="E25" s="110" t="e">
        <f>VLOOKUP($D25,Listas!$E$2:$F$11,2,FALSE)</f>
        <v>#N/A</v>
      </c>
      <c r="F25" s="109"/>
      <c r="G25" s="109"/>
      <c r="H25" s="109"/>
      <c r="I25" s="109"/>
      <c r="J25" s="109"/>
      <c r="K25" s="109"/>
      <c r="L25" s="109"/>
      <c r="M25" s="109"/>
      <c r="N25" s="109"/>
      <c r="O25" s="109"/>
      <c r="P25" s="109"/>
      <c r="Q25" s="109"/>
      <c r="R25" s="109"/>
      <c r="S25" s="109"/>
      <c r="T25" s="109"/>
      <c r="U25" s="109"/>
      <c r="V25" s="109"/>
      <c r="W25" s="109"/>
      <c r="X25" s="116"/>
      <c r="Y25" s="116"/>
      <c r="Z25" s="116"/>
      <c r="AA25" s="109"/>
      <c r="AB25" s="112"/>
      <c r="AC25" s="109"/>
      <c r="AD25" s="109"/>
      <c r="AE25" s="113"/>
      <c r="AF25" s="113"/>
      <c r="AG25" s="112"/>
      <c r="AH25" s="112"/>
      <c r="AI25" s="109"/>
      <c r="AJ25" s="109" t="e">
        <f>VLOOKUP($AI25,Listas!$AB$1:$AC$10,2,FALSE)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VLOOKUP($B26,Listas!$A$2:$B$5,2,FALSE)</f>
        <v>#N/A</v>
      </c>
      <c r="D26" s="109"/>
      <c r="E26" s="110" t="e">
        <f>VLOOKUP($D26,Listas!$E$2:$F$11,2,FALSE)</f>
        <v>#N/A</v>
      </c>
      <c r="F26" s="109"/>
      <c r="G26" s="109"/>
      <c r="H26" s="109"/>
      <c r="I26" s="109"/>
      <c r="J26" s="109"/>
      <c r="K26" s="109"/>
      <c r="L26" s="109"/>
      <c r="M26" s="109"/>
      <c r="N26" s="109"/>
      <c r="O26" s="109"/>
      <c r="P26" s="109"/>
      <c r="Q26" s="109"/>
      <c r="R26" s="109"/>
      <c r="S26" s="109"/>
      <c r="T26" s="109"/>
      <c r="U26" s="109"/>
      <c r="V26" s="109"/>
      <c r="W26" s="109"/>
      <c r="X26" s="116"/>
      <c r="Y26" s="116"/>
      <c r="Z26" s="116"/>
      <c r="AA26" s="109"/>
      <c r="AB26" s="112"/>
      <c r="AC26" s="109"/>
      <c r="AD26" s="109"/>
      <c r="AE26" s="113"/>
      <c r="AF26" s="113"/>
      <c r="AG26" s="112"/>
      <c r="AH26" s="112"/>
      <c r="AI26" s="109"/>
      <c r="AJ26" s="109" t="e">
        <f>VLOOKUP($AI26,Listas!$AB$1:$AC$10,2,FALSE)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VLOOKUP($B27,Listas!$A$2:$B$5,2,FALSE)</f>
        <v>#N/A</v>
      </c>
      <c r="D27" s="109"/>
      <c r="E27" s="110" t="e">
        <f>VLOOKUP($D27,Listas!$E$2:$F$11,2,FALSE)</f>
        <v>#N/A</v>
      </c>
      <c r="F27" s="109"/>
      <c r="G27" s="109"/>
      <c r="H27" s="109"/>
      <c r="I27" s="109"/>
      <c r="J27" s="109"/>
      <c r="K27" s="109"/>
      <c r="L27" s="109"/>
      <c r="M27" s="109"/>
      <c r="N27" s="109"/>
      <c r="O27" s="109"/>
      <c r="P27" s="109"/>
      <c r="Q27" s="109"/>
      <c r="R27" s="109"/>
      <c r="S27" s="109"/>
      <c r="T27" s="109"/>
      <c r="U27" s="109"/>
      <c r="V27" s="109"/>
      <c r="W27" s="109"/>
      <c r="X27" s="116"/>
      <c r="Y27" s="116"/>
      <c r="Z27" s="116"/>
      <c r="AA27" s="109"/>
      <c r="AB27" s="112"/>
      <c r="AC27" s="109"/>
      <c r="AD27" s="109"/>
      <c r="AE27" s="113"/>
      <c r="AF27" s="113"/>
      <c r="AG27" s="112"/>
      <c r="AH27" s="112"/>
      <c r="AI27" s="109"/>
      <c r="AJ27" s="109" t="e">
        <f>VLOOKUP($AI27,Listas!$AB$1:$AC$10,2,FALSE)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VLOOKUP($B28,Listas!$A$2:$B$5,2,FALSE)</f>
        <v>#N/A</v>
      </c>
      <c r="D28" s="109"/>
      <c r="E28" s="110" t="e">
        <f>VLOOKUP($D28,Listas!$E$2:$F$11,2,FALSE)</f>
        <v>#N/A</v>
      </c>
      <c r="F28" s="109"/>
      <c r="G28" s="109"/>
      <c r="H28" s="109"/>
      <c r="I28" s="109"/>
      <c r="J28" s="109"/>
      <c r="K28" s="109"/>
      <c r="L28" s="109"/>
      <c r="M28" s="109"/>
      <c r="N28" s="109"/>
      <c r="O28" s="109"/>
      <c r="P28" s="109"/>
      <c r="Q28" s="109"/>
      <c r="R28" s="109"/>
      <c r="S28" s="109"/>
      <c r="T28" s="109"/>
      <c r="U28" s="109"/>
      <c r="V28" s="109"/>
      <c r="W28" s="109"/>
      <c r="X28" s="116"/>
      <c r="Y28" s="116"/>
      <c r="Z28" s="116"/>
      <c r="AA28" s="109"/>
      <c r="AB28" s="109"/>
      <c r="AC28" s="109"/>
      <c r="AD28" s="109"/>
      <c r="AE28" s="113"/>
      <c r="AF28" s="113"/>
      <c r="AG28" s="112"/>
      <c r="AH28" s="117"/>
      <c r="AI28" s="109"/>
      <c r="AJ28" s="109" t="e">
        <f>VLOOKUP($AI28,Listas!$AB$1:$AC$10,2,FALSE)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VLOOKUP($B29,Listas!$A$2:$B$5,2,FALSE)</f>
        <v>#N/A</v>
      </c>
      <c r="D29" s="109"/>
      <c r="E29" s="110" t="e">
        <f>VLOOKUP($D29,Listas!$E$2:$F$11,2,FALSE)</f>
        <v>#N/A</v>
      </c>
      <c r="F29" s="109"/>
      <c r="G29" s="109"/>
      <c r="H29" s="109"/>
      <c r="I29" s="109"/>
      <c r="J29" s="109"/>
      <c r="K29" s="109"/>
      <c r="L29" s="109"/>
      <c r="M29" s="109"/>
      <c r="N29" s="109"/>
      <c r="O29" s="109"/>
      <c r="P29" s="109"/>
      <c r="Q29" s="109"/>
      <c r="R29" s="109"/>
      <c r="S29" s="109"/>
      <c r="T29" s="109"/>
      <c r="U29" s="109"/>
      <c r="V29" s="109"/>
      <c r="W29" s="109"/>
      <c r="X29" s="116"/>
      <c r="Y29" s="116"/>
      <c r="Z29" s="116"/>
      <c r="AA29" s="109"/>
      <c r="AB29" s="112"/>
      <c r="AC29" s="109"/>
      <c r="AD29" s="109"/>
      <c r="AE29" s="113"/>
      <c r="AF29" s="113"/>
      <c r="AG29" s="112"/>
      <c r="AH29" s="112"/>
      <c r="AI29" s="109"/>
      <c r="AJ29" s="109" t="e">
        <f>VLOOKUP($AI29,Listas!$AB$1:$AC$10,2,FALSE)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VLOOKUP($B30,Listas!$A$2:$B$5,2,FALSE)</f>
        <v>#N/A</v>
      </c>
      <c r="D30" s="109"/>
      <c r="E30" s="110" t="e">
        <f>VLOOKUP($D30,Listas!$E$2:$F$11,2,FALSE)</f>
        <v>#N/A</v>
      </c>
      <c r="F30" s="109"/>
      <c r="G30" s="109"/>
      <c r="H30" s="109"/>
      <c r="I30" s="109"/>
      <c r="J30" s="109"/>
      <c r="K30" s="109"/>
      <c r="L30" s="109"/>
      <c r="M30" s="109"/>
      <c r="N30" s="109"/>
      <c r="O30" s="109"/>
      <c r="P30" s="109"/>
      <c r="Q30" s="109"/>
      <c r="R30" s="109"/>
      <c r="S30" s="109"/>
      <c r="T30" s="109"/>
      <c r="U30" s="109"/>
      <c r="V30" s="109"/>
      <c r="W30" s="109"/>
      <c r="X30" s="116"/>
      <c r="Y30" s="116"/>
      <c r="Z30" s="116"/>
      <c r="AA30" s="109"/>
      <c r="AB30" s="112"/>
      <c r="AC30" s="109"/>
      <c r="AD30" s="109"/>
      <c r="AE30" s="113"/>
      <c r="AF30" s="113"/>
      <c r="AG30" s="112"/>
      <c r="AH30" s="112"/>
      <c r="AI30" s="109"/>
      <c r="AJ30" s="109" t="e">
        <f>VLOOKUP($AI30,Listas!$AB$1:$AC$10,2,FALSE)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VLOOKUP($B31,Listas!$A$2:$B$5,2,FALSE)</f>
        <v>#N/A</v>
      </c>
      <c r="D31" s="109"/>
      <c r="E31" s="110" t="e">
        <f>VLOOKUP($D31,Listas!$E$2:$F$11,2,FALSE)</f>
        <v>#N/A</v>
      </c>
      <c r="F31" s="109"/>
      <c r="G31" s="109"/>
      <c r="H31" s="109"/>
      <c r="I31" s="109"/>
      <c r="J31" s="109"/>
      <c r="K31" s="109"/>
      <c r="L31" s="109"/>
      <c r="M31" s="109"/>
      <c r="N31" s="109"/>
      <c r="O31" s="109"/>
      <c r="P31" s="109"/>
      <c r="Q31" s="109"/>
      <c r="R31" s="109"/>
      <c r="S31" s="109"/>
      <c r="T31" s="109"/>
      <c r="U31" s="109"/>
      <c r="V31" s="109"/>
      <c r="W31" s="109"/>
      <c r="X31" s="116"/>
      <c r="Y31" s="116"/>
      <c r="Z31" s="116"/>
      <c r="AA31" s="109"/>
      <c r="AB31" s="112"/>
      <c r="AC31" s="109"/>
      <c r="AD31" s="109"/>
      <c r="AE31" s="113"/>
      <c r="AF31" s="113"/>
      <c r="AG31" s="112"/>
      <c r="AH31" s="112"/>
      <c r="AI31" s="109"/>
      <c r="AJ31" s="109" t="e">
        <f>VLOOKUP($AI31,Listas!$AB$1:$AC$10,2,FALSE)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VLOOKUP($B32,Listas!$A$2:$B$5,2,FALSE)</f>
        <v>#N/A</v>
      </c>
      <c r="D32" s="109"/>
      <c r="E32" s="110" t="e">
        <f>VLOOKUP($D32,Listas!$E$2:$F$11,2,FALSE)</f>
        <v>#N/A</v>
      </c>
      <c r="F32" s="109"/>
      <c r="G32" s="109"/>
      <c r="H32" s="109"/>
      <c r="I32" s="109"/>
      <c r="J32" s="109"/>
      <c r="K32" s="109"/>
      <c r="L32" s="109"/>
      <c r="M32" s="109"/>
      <c r="N32" s="109"/>
      <c r="O32" s="109"/>
      <c r="P32" s="109"/>
      <c r="Q32" s="109"/>
      <c r="R32" s="109"/>
      <c r="S32" s="109"/>
      <c r="T32" s="109"/>
      <c r="U32" s="109"/>
      <c r="V32" s="109"/>
      <c r="W32" s="109"/>
      <c r="X32" s="116"/>
      <c r="Y32" s="116"/>
      <c r="Z32" s="116"/>
      <c r="AA32" s="109"/>
      <c r="AB32" s="112"/>
      <c r="AC32" s="109"/>
      <c r="AD32" s="109"/>
      <c r="AE32" s="113"/>
      <c r="AF32" s="113"/>
      <c r="AG32" s="112"/>
      <c r="AH32" s="112"/>
      <c r="AI32" s="109"/>
      <c r="AJ32" s="109" t="e">
        <f>VLOOKUP($AI32,Listas!$AB$1:$AC$10,2,FALSE)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VLOOKUP($B33,Listas!$A$2:$B$5,2,FALSE)</f>
        <v>#N/A</v>
      </c>
      <c r="D33" s="109"/>
      <c r="E33" s="110" t="e">
        <f>VLOOKUP($D33,Listas!$E$2:$F$11,2,FALSE)</f>
        <v>#N/A</v>
      </c>
      <c r="F33" s="109"/>
      <c r="G33" s="109"/>
      <c r="H33" s="109"/>
      <c r="I33" s="109"/>
      <c r="J33" s="109"/>
      <c r="K33" s="109"/>
      <c r="L33" s="109"/>
      <c r="M33" s="109"/>
      <c r="N33" s="109"/>
      <c r="O33" s="109"/>
      <c r="P33" s="109"/>
      <c r="Q33" s="109"/>
      <c r="R33" s="109"/>
      <c r="S33" s="109"/>
      <c r="T33" s="109"/>
      <c r="U33" s="109"/>
      <c r="V33" s="109"/>
      <c r="W33" s="109"/>
      <c r="X33" s="116"/>
      <c r="Y33" s="116"/>
      <c r="Z33" s="116"/>
      <c r="AA33" s="109"/>
      <c r="AB33" s="112"/>
      <c r="AC33" s="109"/>
      <c r="AD33" s="109"/>
      <c r="AE33" s="113"/>
      <c r="AF33" s="113"/>
      <c r="AG33" s="112"/>
      <c r="AH33" s="112"/>
      <c r="AI33" s="109"/>
      <c r="AJ33" s="109" t="e">
        <f>VLOOKUP($AI33,Listas!$AB$1:$AC$10,2,FALSE)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VLOOKUP($B34,Listas!$A$2:$B$5,2,FALSE)</f>
        <v>#N/A</v>
      </c>
      <c r="D34" s="109"/>
      <c r="E34" s="110" t="e">
        <f>VLOOKUP($D34,Listas!$E$2:$F$11,2,FALSE)</f>
        <v>#N/A</v>
      </c>
      <c r="F34" s="109"/>
      <c r="G34" s="109"/>
      <c r="H34" s="109"/>
      <c r="I34" s="109"/>
      <c r="J34" s="109"/>
      <c r="K34" s="109"/>
      <c r="L34" s="109"/>
      <c r="M34" s="109"/>
      <c r="N34" s="109"/>
      <c r="O34" s="109"/>
      <c r="P34" s="109"/>
      <c r="Q34" s="109"/>
      <c r="R34" s="109"/>
      <c r="S34" s="109"/>
      <c r="T34" s="109"/>
      <c r="U34" s="109"/>
      <c r="V34" s="109"/>
      <c r="W34" s="109"/>
      <c r="X34" s="116"/>
      <c r="Y34" s="116"/>
      <c r="Z34" s="116"/>
      <c r="AA34" s="109"/>
      <c r="AB34" s="112"/>
      <c r="AC34" s="109"/>
      <c r="AD34" s="109"/>
      <c r="AE34" s="113"/>
      <c r="AF34" s="113"/>
      <c r="AG34" s="112"/>
      <c r="AH34" s="112"/>
      <c r="AI34" s="109"/>
      <c r="AJ34" s="109" t="e">
        <f>VLOOKUP($AI34,Listas!$AB$1:$AC$10,2,FALSE)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VLOOKUP($B35,Listas!$A$2:$B$5,2,FALSE)</f>
        <v>#N/A</v>
      </c>
      <c r="D35" s="109"/>
      <c r="E35" s="110" t="e">
        <f>VLOOKUP($D35,Listas!$E$2:$F$11,2,FALSE)</f>
        <v>#N/A</v>
      </c>
      <c r="F35" s="109"/>
      <c r="G35" s="109"/>
      <c r="H35" s="109"/>
      <c r="I35" s="109"/>
      <c r="J35" s="109"/>
      <c r="K35" s="109"/>
      <c r="L35" s="109"/>
      <c r="M35" s="109"/>
      <c r="N35" s="109"/>
      <c r="O35" s="109"/>
      <c r="P35" s="109"/>
      <c r="Q35" s="109"/>
      <c r="R35" s="109"/>
      <c r="S35" s="109"/>
      <c r="T35" s="109"/>
      <c r="U35" s="109"/>
      <c r="V35" s="109"/>
      <c r="W35" s="109"/>
      <c r="X35" s="116"/>
      <c r="Y35" s="116"/>
      <c r="Z35" s="116"/>
      <c r="AA35" s="109"/>
      <c r="AB35" s="112"/>
      <c r="AC35" s="109"/>
      <c r="AD35" s="109"/>
      <c r="AE35" s="113"/>
      <c r="AF35" s="113"/>
      <c r="AG35" s="112"/>
      <c r="AH35" s="112"/>
      <c r="AI35" s="109"/>
      <c r="AJ35" s="109" t="e">
        <f>VLOOKUP($AI35,Listas!$AB$1:$AC$10,2,FALSE)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VLOOKUP($B36,Listas!$A$2:$B$5,2,FALSE)</f>
        <v>#N/A</v>
      </c>
      <c r="D36" s="109"/>
      <c r="E36" s="110" t="e">
        <f>VLOOKUP($D36,Listas!$E$2:$F$11,2,FALSE)</f>
        <v>#N/A</v>
      </c>
      <c r="F36" s="109"/>
      <c r="G36" s="109"/>
      <c r="H36" s="109"/>
      <c r="I36" s="109"/>
      <c r="J36" s="109"/>
      <c r="K36" s="109"/>
      <c r="L36" s="109"/>
      <c r="M36" s="109"/>
      <c r="N36" s="109"/>
      <c r="O36" s="109"/>
      <c r="P36" s="109"/>
      <c r="Q36" s="109"/>
      <c r="R36" s="109"/>
      <c r="S36" s="109"/>
      <c r="T36" s="109"/>
      <c r="U36" s="109"/>
      <c r="V36" s="109"/>
      <c r="W36" s="109"/>
      <c r="X36" s="116"/>
      <c r="Y36" s="116"/>
      <c r="Z36" s="116"/>
      <c r="AA36" s="109"/>
      <c r="AB36" s="112"/>
      <c r="AC36" s="109"/>
      <c r="AD36" s="109"/>
      <c r="AE36" s="113"/>
      <c r="AF36" s="113"/>
      <c r="AG36" s="112"/>
      <c r="AH36" s="112"/>
      <c r="AI36" s="109"/>
      <c r="AJ36" s="109" t="e">
        <f>VLOOKUP($AI36,Listas!$AB$1:$AC$10,2,FALSE)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VLOOKUP($B37,Listas!$A$2:$B$5,2,FALSE)</f>
        <v>#N/A</v>
      </c>
      <c r="D37" s="109"/>
      <c r="E37" s="110" t="e">
        <f>VLOOKUP($D37,Listas!$E$2:$F$11,2,FALSE)</f>
        <v>#N/A</v>
      </c>
      <c r="F37" s="109"/>
      <c r="G37" s="109"/>
      <c r="H37" s="109"/>
      <c r="I37" s="109"/>
      <c r="J37" s="109"/>
      <c r="K37" s="109"/>
      <c r="L37" s="109"/>
      <c r="M37" s="109"/>
      <c r="N37" s="109"/>
      <c r="O37" s="109"/>
      <c r="P37" s="109"/>
      <c r="Q37" s="109"/>
      <c r="R37" s="109"/>
      <c r="S37" s="109"/>
      <c r="T37" s="109"/>
      <c r="U37" s="109"/>
      <c r="V37" s="109"/>
      <c r="W37" s="109"/>
      <c r="X37" s="116"/>
      <c r="Y37" s="116"/>
      <c r="Z37" s="116"/>
      <c r="AA37" s="109"/>
      <c r="AB37" s="112"/>
      <c r="AC37" s="109"/>
      <c r="AD37" s="109"/>
      <c r="AE37" s="113"/>
      <c r="AF37" s="113"/>
      <c r="AG37" s="112"/>
      <c r="AH37" s="112"/>
      <c r="AI37" s="109"/>
      <c r="AJ37" s="109" t="e">
        <f>VLOOKUP($AI37,Listas!$AB$1:$AC$10,2,FALSE)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VLOOKUP($B38,Listas!$A$2:$B$5,2,FALSE)</f>
        <v>#N/A</v>
      </c>
      <c r="D38" s="109"/>
      <c r="E38" s="110" t="e">
        <f>VLOOKUP($D38,Listas!$E$2:$F$11,2,FALSE)</f>
        <v>#N/A</v>
      </c>
      <c r="F38" s="109"/>
      <c r="G38" s="109"/>
      <c r="H38" s="109"/>
      <c r="I38" s="109"/>
      <c r="J38" s="109"/>
      <c r="K38" s="109"/>
      <c r="L38" s="109"/>
      <c r="M38" s="109"/>
      <c r="N38" s="109"/>
      <c r="O38" s="109"/>
      <c r="P38" s="109"/>
      <c r="Q38" s="109"/>
      <c r="R38" s="109"/>
      <c r="S38" s="109"/>
      <c r="T38" s="109"/>
      <c r="U38" s="109"/>
      <c r="V38" s="109"/>
      <c r="W38" s="109"/>
      <c r="X38" s="116"/>
      <c r="Y38" s="116"/>
      <c r="Z38" s="116"/>
      <c r="AA38" s="109"/>
      <c r="AB38" s="112"/>
      <c r="AC38" s="109"/>
      <c r="AD38" s="109"/>
      <c r="AE38" s="113"/>
      <c r="AF38" s="113"/>
      <c r="AG38" s="112"/>
      <c r="AH38" s="112"/>
      <c r="AI38" s="109"/>
      <c r="AJ38" s="109" t="e">
        <f>VLOOKUP($AI38,Listas!$AB$1:$AC$10,2,FALSE)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VLOOKUP($B39,Listas!$A$2:$B$5,2,FALSE)</f>
        <v>#N/A</v>
      </c>
      <c r="D39" s="109"/>
      <c r="E39" s="110" t="e">
        <f>VLOOKUP($D39,Listas!$E$2:$F$11,2,FALSE)</f>
        <v>#N/A</v>
      </c>
      <c r="F39" s="109"/>
      <c r="G39" s="109"/>
      <c r="H39" s="109"/>
      <c r="I39" s="109"/>
      <c r="J39" s="109"/>
      <c r="K39" s="109"/>
      <c r="L39" s="109"/>
      <c r="M39" s="109"/>
      <c r="N39" s="109"/>
      <c r="O39" s="109"/>
      <c r="P39" s="109"/>
      <c r="Q39" s="109"/>
      <c r="R39" s="109"/>
      <c r="S39" s="109"/>
      <c r="T39" s="109"/>
      <c r="U39" s="109"/>
      <c r="V39" s="109"/>
      <c r="W39" s="109"/>
      <c r="X39" s="116"/>
      <c r="Y39" s="116"/>
      <c r="Z39" s="116"/>
      <c r="AA39" s="109"/>
      <c r="AB39" s="112"/>
      <c r="AC39" s="109"/>
      <c r="AD39" s="109"/>
      <c r="AE39" s="113"/>
      <c r="AF39" s="113"/>
      <c r="AG39" s="112"/>
      <c r="AH39" s="112"/>
      <c r="AI39" s="109"/>
      <c r="AJ39" s="109" t="e">
        <f>VLOOKUP($AI39,Listas!$AB$1:$AC$10,2,FALSE)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VLOOKUP($B40,Listas!$A$2:$B$5,2,FALSE)</f>
        <v>#N/A</v>
      </c>
      <c r="D40" s="109"/>
      <c r="E40" s="110" t="e">
        <f>VLOOKUP($D40,Listas!$E$2:$F$11,2,FALSE)</f>
        <v>#N/A</v>
      </c>
      <c r="F40" s="109"/>
      <c r="G40" s="109"/>
      <c r="H40" s="109"/>
      <c r="I40" s="109"/>
      <c r="J40" s="109"/>
      <c r="K40" s="109"/>
      <c r="L40" s="109"/>
      <c r="M40" s="109"/>
      <c r="N40" s="109"/>
      <c r="O40" s="109"/>
      <c r="P40" s="109"/>
      <c r="Q40" s="109"/>
      <c r="R40" s="109"/>
      <c r="S40" s="109"/>
      <c r="T40" s="109"/>
      <c r="U40" s="109"/>
      <c r="V40" s="109"/>
      <c r="W40" s="109"/>
      <c r="X40" s="116"/>
      <c r="Y40" s="116"/>
      <c r="Z40" s="116"/>
      <c r="AA40" s="109"/>
      <c r="AB40" s="112"/>
      <c r="AC40" s="109"/>
      <c r="AD40" s="109"/>
      <c r="AE40" s="113"/>
      <c r="AF40" s="113"/>
      <c r="AG40" s="112"/>
      <c r="AH40" s="112"/>
      <c r="AI40" s="109"/>
      <c r="AJ40" s="109" t="e">
        <f>VLOOKUP($AI40,Listas!$AB$1:$AC$10,2,FALSE)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VLOOKUP($B41,Listas!$A$2:$B$5,2,FALSE)</f>
        <v>#N/A</v>
      </c>
      <c r="D41" s="109"/>
      <c r="E41" s="110" t="e">
        <f>VLOOKUP($D41,Listas!$E$2:$F$11,2,FALSE)</f>
        <v>#N/A</v>
      </c>
      <c r="F41" s="109"/>
      <c r="G41" s="109"/>
      <c r="H41" s="109"/>
      <c r="I41" s="109"/>
      <c r="J41" s="109"/>
      <c r="K41" s="109"/>
      <c r="L41" s="109"/>
      <c r="M41" s="109"/>
      <c r="N41" s="109"/>
      <c r="O41" s="109"/>
      <c r="P41" s="109"/>
      <c r="Q41" s="109"/>
      <c r="R41" s="109"/>
      <c r="S41" s="109"/>
      <c r="T41" s="109"/>
      <c r="U41" s="109"/>
      <c r="V41" s="109"/>
      <c r="W41" s="109"/>
      <c r="X41" s="116"/>
      <c r="Y41" s="116"/>
      <c r="Z41" s="116"/>
      <c r="AA41" s="109"/>
      <c r="AB41" s="112"/>
      <c r="AC41" s="109"/>
      <c r="AD41" s="109"/>
      <c r="AE41" s="113"/>
      <c r="AF41" s="113"/>
      <c r="AG41" s="112"/>
      <c r="AH41" s="112"/>
      <c r="AI41" s="109"/>
      <c r="AJ41" s="109" t="e">
        <f>VLOOKUP($AI41,Listas!$AB$1:$AC$10,2,FALSE)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VLOOKUP($B42,Listas!$A$2:$B$5,2,FALSE)</f>
        <v>#N/A</v>
      </c>
      <c r="D42" s="109"/>
      <c r="E42" s="110" t="e">
        <f>VLOOKUP($D42,Listas!$E$2:$F$11,2,FALSE)</f>
        <v>#N/A</v>
      </c>
      <c r="F42" s="109"/>
      <c r="G42" s="109"/>
      <c r="H42" s="109"/>
      <c r="I42" s="109"/>
      <c r="J42" s="109"/>
      <c r="K42" s="109"/>
      <c r="L42" s="109"/>
      <c r="M42" s="109"/>
      <c r="N42" s="109"/>
      <c r="O42" s="109"/>
      <c r="P42" s="109"/>
      <c r="Q42" s="109"/>
      <c r="R42" s="109"/>
      <c r="S42" s="109"/>
      <c r="T42" s="109"/>
      <c r="U42" s="109"/>
      <c r="V42" s="109"/>
      <c r="W42" s="109"/>
      <c r="X42" s="116"/>
      <c r="Y42" s="116"/>
      <c r="Z42" s="116"/>
      <c r="AA42" s="109"/>
      <c r="AB42" s="109"/>
      <c r="AC42" s="109"/>
      <c r="AD42" s="109"/>
      <c r="AE42" s="113"/>
      <c r="AF42" s="113"/>
      <c r="AG42" s="112"/>
      <c r="AH42" s="118"/>
      <c r="AI42" s="109"/>
      <c r="AJ42" s="109" t="e">
        <f>VLOOKUP($AI42,Listas!$AB$1:$AC$10,2,FALSE)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VLOOKUP($B43,Listas!$A$2:$B$5,2,FALSE)</f>
        <v>#N/A</v>
      </c>
      <c r="D43" s="109"/>
      <c r="E43" s="110" t="e">
        <f>VLOOKUP($D43,Listas!$E$2:$F$11,2,FALSE)</f>
        <v>#N/A</v>
      </c>
      <c r="F43" s="109"/>
      <c r="G43" s="109"/>
      <c r="H43" s="109"/>
      <c r="I43" s="109"/>
      <c r="J43" s="109"/>
      <c r="K43" s="109"/>
      <c r="L43" s="109"/>
      <c r="M43" s="109"/>
      <c r="N43" s="109"/>
      <c r="O43" s="109"/>
      <c r="P43" s="109"/>
      <c r="Q43" s="109"/>
      <c r="R43" s="109"/>
      <c r="S43" s="109"/>
      <c r="T43" s="109"/>
      <c r="U43" s="109"/>
      <c r="V43" s="109"/>
      <c r="W43" s="109"/>
      <c r="X43" s="116"/>
      <c r="Y43" s="116"/>
      <c r="Z43" s="116"/>
      <c r="AA43" s="109"/>
      <c r="AB43" s="109"/>
      <c r="AC43" s="109"/>
      <c r="AD43" s="109"/>
      <c r="AE43" s="113"/>
      <c r="AF43" s="113"/>
      <c r="AG43" s="112"/>
      <c r="AH43" s="112"/>
      <c r="AI43" s="109"/>
      <c r="AJ43" s="109" t="e">
        <f>VLOOKUP($AI43,Listas!$AB$1:$AC$10,2,FALSE)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VLOOKUP($B44,Listas!$A$2:$B$5,2,FALSE)</f>
        <v>#N/A</v>
      </c>
      <c r="D44" s="109"/>
      <c r="E44" s="110" t="e">
        <f>VLOOKUP($D44,Listas!$E$2:$F$11,2,FALSE)</f>
        <v>#N/A</v>
      </c>
      <c r="F44" s="109"/>
      <c r="G44" s="109"/>
      <c r="H44" s="109"/>
      <c r="I44" s="109"/>
      <c r="J44" s="109"/>
      <c r="K44" s="109"/>
      <c r="L44" s="109"/>
      <c r="M44" s="109"/>
      <c r="N44" s="109"/>
      <c r="O44" s="109"/>
      <c r="P44" s="109"/>
      <c r="Q44" s="109"/>
      <c r="R44" s="109"/>
      <c r="S44" s="109"/>
      <c r="T44" s="109"/>
      <c r="U44" s="109"/>
      <c r="V44" s="109"/>
      <c r="W44" s="109"/>
      <c r="X44" s="116"/>
      <c r="Y44" s="116"/>
      <c r="Z44" s="116"/>
      <c r="AA44" s="109"/>
      <c r="AB44" s="109"/>
      <c r="AC44" s="109"/>
      <c r="AD44" s="109"/>
      <c r="AE44" s="113"/>
      <c r="AF44" s="113"/>
      <c r="AG44" s="112"/>
      <c r="AH44" s="112"/>
      <c r="AI44" s="109"/>
      <c r="AJ44" s="109" t="e">
        <f>VLOOKUP($AI44,Listas!$AB$1:$AC$10,2,FALSE)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VLOOKUP($B45,Listas!$A$2:$B$5,2,FALSE)</f>
        <v>#N/A</v>
      </c>
      <c r="D45" s="109"/>
      <c r="E45" s="110" t="e">
        <f>VLOOKUP($D45,Listas!$E$2:$F$11,2,FALSE)</f>
        <v>#N/A</v>
      </c>
      <c r="F45" s="109"/>
      <c r="G45" s="109"/>
      <c r="H45" s="109"/>
      <c r="I45" s="109"/>
      <c r="J45" s="109"/>
      <c r="K45" s="109"/>
      <c r="L45" s="109"/>
      <c r="M45" s="109"/>
      <c r="N45" s="109"/>
      <c r="O45" s="109"/>
      <c r="P45" s="109"/>
      <c r="Q45" s="109"/>
      <c r="R45" s="109"/>
      <c r="S45" s="109"/>
      <c r="T45" s="109"/>
      <c r="U45" s="109"/>
      <c r="V45" s="109"/>
      <c r="W45" s="109"/>
      <c r="X45" s="116"/>
      <c r="Y45" s="116"/>
      <c r="Z45" s="116"/>
      <c r="AA45" s="109"/>
      <c r="AB45" s="109"/>
      <c r="AC45" s="109"/>
      <c r="AD45" s="109"/>
      <c r="AE45" s="113"/>
      <c r="AF45" s="113"/>
      <c r="AG45" s="112"/>
      <c r="AH45" s="112"/>
      <c r="AI45" s="109"/>
      <c r="AJ45" s="109" t="e">
        <f>VLOOKUP($AI45,Listas!$AB$1:$AC$10,2,FALSE)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VLOOKUP($B46,Listas!$A$2:$B$5,2,FALSE)</f>
        <v>#N/A</v>
      </c>
      <c r="D46" s="109"/>
      <c r="E46" s="110" t="e">
        <f>VLOOKUP($D46,Listas!$E$2:$F$11,2,FALSE)</f>
        <v>#N/A</v>
      </c>
      <c r="F46" s="109"/>
      <c r="G46" s="109"/>
      <c r="H46" s="109"/>
      <c r="I46" s="109"/>
      <c r="J46" s="109"/>
      <c r="K46" s="109"/>
      <c r="L46" s="109"/>
      <c r="M46" s="109"/>
      <c r="N46" s="109"/>
      <c r="O46" s="109"/>
      <c r="P46" s="109"/>
      <c r="Q46" s="109"/>
      <c r="R46" s="109"/>
      <c r="S46" s="109"/>
      <c r="T46" s="109"/>
      <c r="U46" s="109"/>
      <c r="V46" s="109"/>
      <c r="W46" s="109"/>
      <c r="X46" s="116"/>
      <c r="Y46" s="116"/>
      <c r="Z46" s="116"/>
      <c r="AA46" s="109"/>
      <c r="AB46" s="109"/>
      <c r="AC46" s="109"/>
      <c r="AD46" s="109"/>
      <c r="AE46" s="119"/>
      <c r="AF46" s="119"/>
      <c r="AG46" s="112"/>
      <c r="AH46" s="112"/>
      <c r="AI46" s="109"/>
      <c r="AJ46" s="109" t="e">
        <f>VLOOKUP($AI46,Listas!$AB$1:$AC$10,2,FALSE)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VLOOKUP($B47,Listas!$A$2:$B$5,2,FALSE)</f>
        <v>#N/A</v>
      </c>
      <c r="D47" s="109"/>
      <c r="E47" s="110" t="e">
        <f>VLOOKUP($D47,Listas!$E$2:$F$11,2,FALSE)</f>
        <v>#N/A</v>
      </c>
      <c r="F47" s="109"/>
      <c r="G47" s="109"/>
      <c r="H47" s="109"/>
      <c r="I47" s="109"/>
      <c r="J47" s="109"/>
      <c r="K47" s="109"/>
      <c r="L47" s="109"/>
      <c r="M47" s="109"/>
      <c r="N47" s="109"/>
      <c r="O47" s="109"/>
      <c r="P47" s="109"/>
      <c r="Q47" s="109"/>
      <c r="R47" s="109"/>
      <c r="S47" s="109"/>
      <c r="T47" s="109"/>
      <c r="U47" s="109"/>
      <c r="V47" s="109"/>
      <c r="W47" s="109"/>
      <c r="X47" s="116"/>
      <c r="Y47" s="116"/>
      <c r="Z47" s="116"/>
      <c r="AA47" s="109"/>
      <c r="AB47" s="109"/>
      <c r="AC47" s="109"/>
      <c r="AD47" s="109"/>
      <c r="AE47" s="119"/>
      <c r="AF47" s="119"/>
      <c r="AG47" s="112"/>
      <c r="AH47" s="112"/>
      <c r="AI47" s="109"/>
      <c r="AJ47" s="109" t="e">
        <f>VLOOKUP($AI47,Listas!$AB$1:$AC$10,2,FALSE)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VLOOKUP($B48,Listas!$A$2:$B$5,2,FALSE)</f>
        <v>#N/A</v>
      </c>
      <c r="D48" s="109"/>
      <c r="E48" s="110" t="e">
        <f>VLOOKUP($D48,Listas!$E$2:$F$11,2,FALSE)</f>
        <v>#N/A</v>
      </c>
      <c r="F48" s="109"/>
      <c r="G48" s="109"/>
      <c r="H48" s="109"/>
      <c r="I48" s="109"/>
      <c r="J48" s="109"/>
      <c r="K48" s="109"/>
      <c r="L48" s="109"/>
      <c r="M48" s="109"/>
      <c r="N48" s="109"/>
      <c r="O48" s="109"/>
      <c r="P48" s="109"/>
      <c r="Q48" s="109"/>
      <c r="R48" s="109"/>
      <c r="S48" s="109"/>
      <c r="T48" s="109"/>
      <c r="U48" s="109"/>
      <c r="V48" s="109"/>
      <c r="W48" s="109"/>
      <c r="X48" s="116"/>
      <c r="Y48" s="116"/>
      <c r="Z48" s="116"/>
      <c r="AA48" s="109"/>
      <c r="AB48" s="109"/>
      <c r="AC48" s="109"/>
      <c r="AD48" s="109"/>
      <c r="AE48" s="119"/>
      <c r="AF48" s="119"/>
      <c r="AG48" s="112"/>
      <c r="AH48" s="112"/>
      <c r="AI48" s="109"/>
      <c r="AJ48" s="109" t="e">
        <f>VLOOKUP($AI48,Listas!$AB$1:$AC$10,2,FALSE)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VLOOKUP($B49,Listas!$A$2:$B$5,2,FALSE)</f>
        <v>#N/A</v>
      </c>
      <c r="D49" s="109"/>
      <c r="E49" s="110" t="e">
        <f>VLOOKUP($D49,Listas!$E$2:$F$11,2,FALSE)</f>
        <v>#N/A</v>
      </c>
      <c r="F49" s="109"/>
      <c r="G49" s="109"/>
      <c r="H49" s="109"/>
      <c r="I49" s="109"/>
      <c r="J49" s="109"/>
      <c r="K49" s="109"/>
      <c r="L49" s="109"/>
      <c r="M49" s="109"/>
      <c r="N49" s="109"/>
      <c r="O49" s="109"/>
      <c r="P49" s="109"/>
      <c r="Q49" s="109"/>
      <c r="R49" s="109"/>
      <c r="S49" s="109"/>
      <c r="T49" s="109"/>
      <c r="U49" s="109"/>
      <c r="V49" s="109"/>
      <c r="W49" s="109"/>
      <c r="X49" s="116"/>
      <c r="Y49" s="116"/>
      <c r="Z49" s="116"/>
      <c r="AA49" s="109"/>
      <c r="AB49" s="109"/>
      <c r="AC49" s="109"/>
      <c r="AD49" s="109"/>
      <c r="AE49" s="119"/>
      <c r="AF49" s="119"/>
      <c r="AG49" s="112"/>
      <c r="AH49" s="112"/>
      <c r="AI49" s="109"/>
      <c r="AJ49" s="109" t="e">
        <f>VLOOKUP($AI49,Listas!$AB$1:$AC$10,2,FALSE)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VLOOKUP($B50,Listas!$A$2:$B$5,2,FALSE)</f>
        <v>#N/A</v>
      </c>
      <c r="D50" s="109"/>
      <c r="E50" s="110" t="e">
        <f>VLOOKUP($D50,Listas!$E$2:$F$11,2,FALSE)</f>
        <v>#N/A</v>
      </c>
      <c r="F50" s="109"/>
      <c r="G50" s="109"/>
      <c r="H50" s="109"/>
      <c r="I50" s="109"/>
      <c r="J50" s="109"/>
      <c r="K50" s="109"/>
      <c r="L50" s="109"/>
      <c r="M50" s="109"/>
      <c r="N50" s="109"/>
      <c r="O50" s="109"/>
      <c r="P50" s="109"/>
      <c r="Q50" s="109"/>
      <c r="R50" s="109"/>
      <c r="S50" s="109"/>
      <c r="T50" s="109"/>
      <c r="U50" s="109"/>
      <c r="V50" s="109"/>
      <c r="W50" s="109"/>
      <c r="X50" s="116"/>
      <c r="Y50" s="116"/>
      <c r="Z50" s="116"/>
      <c r="AA50" s="109"/>
      <c r="AB50" s="109"/>
      <c r="AC50" s="109"/>
      <c r="AD50" s="109"/>
      <c r="AE50" s="119"/>
      <c r="AF50" s="119"/>
      <c r="AG50" s="112"/>
      <c r="AH50" s="112"/>
      <c r="AI50" s="109"/>
      <c r="AJ50" s="109" t="e">
        <f>VLOOKUP($AI50,Listas!$AB$1:$AC$10,2,FALSE)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VLOOKUP($B51,Listas!$A$2:$B$5,2,FALSE)</f>
        <v>#N/A</v>
      </c>
      <c r="D51" s="109"/>
      <c r="E51" s="110" t="e">
        <f>VLOOKUP($D51,Listas!$E$2:$F$11,2,FALSE)</f>
        <v>#N/A</v>
      </c>
      <c r="F51" s="109"/>
      <c r="G51" s="109"/>
      <c r="H51" s="109"/>
      <c r="I51" s="109"/>
      <c r="J51" s="109"/>
      <c r="K51" s="109"/>
      <c r="L51" s="109"/>
      <c r="M51" s="109"/>
      <c r="N51" s="109"/>
      <c r="O51" s="109"/>
      <c r="P51" s="109"/>
      <c r="Q51" s="109"/>
      <c r="R51" s="109"/>
      <c r="S51" s="109"/>
      <c r="T51" s="109"/>
      <c r="U51" s="109"/>
      <c r="V51" s="109"/>
      <c r="W51" s="109"/>
      <c r="X51" s="116"/>
      <c r="Y51" s="116"/>
      <c r="Z51" s="116"/>
      <c r="AA51" s="109"/>
      <c r="AB51" s="109"/>
      <c r="AC51" s="109"/>
      <c r="AD51" s="109"/>
      <c r="AE51" s="119"/>
      <c r="AF51" s="119"/>
      <c r="AG51" s="112"/>
      <c r="AH51" s="112"/>
      <c r="AI51" s="109"/>
      <c r="AJ51" s="109" t="e">
        <f>VLOOKUP($AI51,Listas!$AB$1:$AC$10,2,FALSE)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VLOOKUP($B52,Listas!$A$2:$B$5,2,FALSE)</f>
        <v>#N/A</v>
      </c>
      <c r="D52" s="109"/>
      <c r="E52" s="110" t="e">
        <f>VLOOKUP($D52,Listas!$E$2:$F$11,2,FALSE)</f>
        <v>#N/A</v>
      </c>
      <c r="F52" s="109"/>
      <c r="G52" s="109"/>
      <c r="H52" s="109"/>
      <c r="I52" s="109"/>
      <c r="J52" s="109"/>
      <c r="K52" s="109"/>
      <c r="L52" s="109"/>
      <c r="M52" s="109"/>
      <c r="N52" s="109"/>
      <c r="O52" s="109"/>
      <c r="P52" s="109"/>
      <c r="Q52" s="109"/>
      <c r="R52" s="109"/>
      <c r="S52" s="109"/>
      <c r="T52" s="109"/>
      <c r="U52" s="109"/>
      <c r="V52" s="109"/>
      <c r="W52" s="109"/>
      <c r="X52" s="116"/>
      <c r="Y52" s="116"/>
      <c r="Z52" s="116"/>
      <c r="AA52" s="109"/>
      <c r="AB52" s="109"/>
      <c r="AC52" s="109"/>
      <c r="AD52" s="109"/>
      <c r="AE52" s="119"/>
      <c r="AF52" s="119"/>
      <c r="AG52" s="112"/>
      <c r="AH52" s="112"/>
      <c r="AI52" s="109"/>
      <c r="AJ52" s="109" t="e">
        <f>VLOOKUP($AI52,Listas!$AB$1:$AC$10,2,FALSE)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VLOOKUP($B53,Listas!$A$2:$B$5,2,FALSE)</f>
        <v>#N/A</v>
      </c>
      <c r="D53" s="109"/>
      <c r="E53" s="110" t="e">
        <f>VLOOKUP($D53,Listas!$E$2:$F$11,2,FALSE)</f>
        <v>#N/A</v>
      </c>
      <c r="F53" s="109"/>
      <c r="G53" s="109"/>
      <c r="H53" s="109"/>
      <c r="I53" s="109"/>
      <c r="J53" s="109"/>
      <c r="K53" s="109"/>
      <c r="L53" s="109"/>
      <c r="M53" s="109"/>
      <c r="N53" s="109"/>
      <c r="O53" s="109"/>
      <c r="P53" s="109"/>
      <c r="Q53" s="109"/>
      <c r="R53" s="109"/>
      <c r="S53" s="109"/>
      <c r="T53" s="109"/>
      <c r="U53" s="109"/>
      <c r="V53" s="109"/>
      <c r="W53" s="109"/>
      <c r="X53" s="116"/>
      <c r="Y53" s="116"/>
      <c r="Z53" s="116"/>
      <c r="AA53" s="109"/>
      <c r="AB53" s="109"/>
      <c r="AC53" s="109"/>
      <c r="AD53" s="109"/>
      <c r="AE53" s="119"/>
      <c r="AF53" s="119"/>
      <c r="AG53" s="112"/>
      <c r="AH53" s="112"/>
      <c r="AI53" s="109"/>
      <c r="AJ53" s="109" t="e">
        <f>VLOOKUP($AI53,Listas!$AB$1:$AC$10,2,FALSE)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VLOOKUP($B54,Listas!$A$2:$B$5,2,FALSE)</f>
        <v>#N/A</v>
      </c>
      <c r="D54" s="109"/>
      <c r="E54" s="110" t="e">
        <f>VLOOKUP($D54,Listas!$E$2:$F$11,2,FALSE)</f>
        <v>#N/A</v>
      </c>
      <c r="F54" s="109"/>
      <c r="G54" s="109"/>
      <c r="H54" s="109"/>
      <c r="I54" s="109"/>
      <c r="J54" s="109"/>
      <c r="K54" s="109"/>
      <c r="L54" s="109"/>
      <c r="M54" s="109"/>
      <c r="N54" s="109"/>
      <c r="O54" s="109"/>
      <c r="P54" s="109"/>
      <c r="Q54" s="109"/>
      <c r="R54" s="109"/>
      <c r="S54" s="109"/>
      <c r="T54" s="109"/>
      <c r="U54" s="109"/>
      <c r="V54" s="109"/>
      <c r="W54" s="109"/>
      <c r="X54" s="116"/>
      <c r="Y54" s="116"/>
      <c r="Z54" s="116"/>
      <c r="AA54" s="109"/>
      <c r="AB54" s="109"/>
      <c r="AC54" s="109"/>
      <c r="AD54" s="109"/>
      <c r="AE54" s="119"/>
      <c r="AF54" s="119"/>
      <c r="AG54" s="112"/>
      <c r="AH54" s="112"/>
      <c r="AI54" s="109"/>
      <c r="AJ54" s="109" t="e">
        <f>VLOOKUP($AI54,Listas!$AB$1:$AC$10,2,FALSE)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VLOOKUP($B55,Listas!$A$2:$B$5,2,FALSE)</f>
        <v>#N/A</v>
      </c>
      <c r="D55" s="109"/>
      <c r="E55" s="110" t="e">
        <f>VLOOKUP($D55,Listas!$E$2:$F$11,2,FALSE)</f>
        <v>#N/A</v>
      </c>
      <c r="F55" s="109"/>
      <c r="G55" s="109"/>
      <c r="H55" s="109"/>
      <c r="I55" s="109"/>
      <c r="J55" s="109"/>
      <c r="K55" s="109"/>
      <c r="L55" s="109"/>
      <c r="M55" s="109"/>
      <c r="N55" s="109"/>
      <c r="O55" s="109"/>
      <c r="P55" s="109"/>
      <c r="Q55" s="109"/>
      <c r="R55" s="109"/>
      <c r="S55" s="109"/>
      <c r="T55" s="109"/>
      <c r="U55" s="109"/>
      <c r="V55" s="109"/>
      <c r="W55" s="109"/>
      <c r="X55" s="116"/>
      <c r="Y55" s="116"/>
      <c r="Z55" s="116"/>
      <c r="AA55" s="109"/>
      <c r="AB55" s="109"/>
      <c r="AC55" s="109"/>
      <c r="AD55" s="109"/>
      <c r="AE55" s="119"/>
      <c r="AF55" s="119"/>
      <c r="AG55" s="112"/>
      <c r="AH55" s="112"/>
      <c r="AI55" s="109"/>
      <c r="AJ55" s="109" t="e">
        <f>VLOOKUP($AI55,Listas!$AB$1:$AC$10,2,FALSE)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VLOOKUP($B56,Listas!$A$2:$B$5,2,FALSE)</f>
        <v>#N/A</v>
      </c>
      <c r="D56" s="109"/>
      <c r="E56" s="110" t="e">
        <f>VLOOKUP($D56,Listas!$E$2:$F$11,2,FALSE)</f>
        <v>#N/A</v>
      </c>
      <c r="F56" s="109"/>
      <c r="G56" s="109"/>
      <c r="H56" s="109"/>
      <c r="I56" s="109"/>
      <c r="J56" s="109"/>
      <c r="K56" s="109"/>
      <c r="L56" s="109"/>
      <c r="M56" s="109"/>
      <c r="N56" s="109"/>
      <c r="O56" s="109"/>
      <c r="P56" s="109"/>
      <c r="Q56" s="109"/>
      <c r="R56" s="109"/>
      <c r="S56" s="109"/>
      <c r="T56" s="109"/>
      <c r="U56" s="109"/>
      <c r="V56" s="109"/>
      <c r="W56" s="109"/>
      <c r="X56" s="116"/>
      <c r="Y56" s="116"/>
      <c r="Z56" s="116"/>
      <c r="AA56" s="109"/>
      <c r="AB56" s="109"/>
      <c r="AC56" s="109"/>
      <c r="AD56" s="109"/>
      <c r="AE56" s="119"/>
      <c r="AF56" s="119"/>
      <c r="AG56" s="112"/>
      <c r="AH56" s="112"/>
      <c r="AI56" s="109"/>
      <c r="AJ56" s="109" t="e">
        <f>VLOOKUP($AI56,Listas!$AB$1:$AC$10,2,FALSE)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VLOOKUP($B57,Listas!$A$2:$B$5,2,FALSE)</f>
        <v>#N/A</v>
      </c>
      <c r="D57" s="109"/>
      <c r="E57" s="110" t="e">
        <f>VLOOKUP($D57,Listas!$E$2:$F$11,2,FALSE)</f>
        <v>#N/A</v>
      </c>
      <c r="F57" s="109"/>
      <c r="G57" s="109"/>
      <c r="H57" s="109"/>
      <c r="I57" s="109"/>
      <c r="J57" s="109"/>
      <c r="K57" s="109"/>
      <c r="L57" s="109"/>
      <c r="M57" s="109"/>
      <c r="N57" s="109"/>
      <c r="O57" s="109"/>
      <c r="P57" s="109"/>
      <c r="Q57" s="109"/>
      <c r="R57" s="109"/>
      <c r="S57" s="109"/>
      <c r="T57" s="109"/>
      <c r="U57" s="109"/>
      <c r="V57" s="109"/>
      <c r="W57" s="109"/>
      <c r="X57" s="116"/>
      <c r="Y57" s="116"/>
      <c r="Z57" s="116"/>
      <c r="AA57" s="109"/>
      <c r="AB57" s="109"/>
      <c r="AC57" s="109"/>
      <c r="AD57" s="109"/>
      <c r="AE57" s="119"/>
      <c r="AF57" s="119"/>
      <c r="AG57" s="112"/>
      <c r="AH57" s="112"/>
      <c r="AI57" s="109"/>
      <c r="AJ57" s="109" t="e">
        <f>VLOOKUP($AI57,Listas!$AB$1:$AC$10,2,FALSE)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VLOOKUP($B58,Listas!$A$2:$B$5,2,FALSE)</f>
        <v>#N/A</v>
      </c>
      <c r="D58" s="109"/>
      <c r="E58" s="110" t="e">
        <f>VLOOKUP($D58,Listas!$E$2:$F$11,2,FALSE)</f>
        <v>#N/A</v>
      </c>
      <c r="F58" s="109"/>
      <c r="G58" s="109"/>
      <c r="H58" s="109"/>
      <c r="I58" s="109"/>
      <c r="J58" s="109"/>
      <c r="K58" s="109"/>
      <c r="L58" s="109"/>
      <c r="M58" s="109"/>
      <c r="N58" s="109"/>
      <c r="O58" s="109"/>
      <c r="P58" s="109"/>
      <c r="Q58" s="109"/>
      <c r="R58" s="109"/>
      <c r="S58" s="109"/>
      <c r="T58" s="109"/>
      <c r="U58" s="109"/>
      <c r="V58" s="109"/>
      <c r="W58" s="109"/>
      <c r="X58" s="116"/>
      <c r="Y58" s="116"/>
      <c r="Z58" s="116"/>
      <c r="AA58" s="109"/>
      <c r="AB58" s="109"/>
      <c r="AC58" s="109"/>
      <c r="AD58" s="109"/>
      <c r="AE58" s="119"/>
      <c r="AF58" s="119"/>
      <c r="AG58" s="112"/>
      <c r="AH58" s="112"/>
      <c r="AI58" s="109"/>
      <c r="AJ58" s="109" t="e">
        <f>VLOOKUP($AI58,Listas!$AB$1:$AC$10,2,FALSE)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VLOOKUP($B59,Listas!$A$2:$B$5,2,FALSE)</f>
        <v>#N/A</v>
      </c>
      <c r="D59" s="109"/>
      <c r="E59" s="110" t="e">
        <f>VLOOKUP($D59,Listas!$E$2:$F$11,2,FALSE)</f>
        <v>#N/A</v>
      </c>
      <c r="F59" s="109"/>
      <c r="G59" s="109"/>
      <c r="H59" s="109"/>
      <c r="I59" s="109"/>
      <c r="J59" s="109"/>
      <c r="K59" s="109"/>
      <c r="L59" s="109"/>
      <c r="M59" s="109"/>
      <c r="N59" s="109"/>
      <c r="O59" s="109"/>
      <c r="P59" s="109"/>
      <c r="Q59" s="109"/>
      <c r="R59" s="109"/>
      <c r="S59" s="109"/>
      <c r="T59" s="109"/>
      <c r="U59" s="109"/>
      <c r="V59" s="109"/>
      <c r="W59" s="109"/>
      <c r="X59" s="116"/>
      <c r="Y59" s="116"/>
      <c r="Z59" s="116"/>
      <c r="AA59" s="109"/>
      <c r="AB59" s="109"/>
      <c r="AC59" s="109"/>
      <c r="AD59" s="109"/>
      <c r="AE59" s="119"/>
      <c r="AF59" s="119"/>
      <c r="AG59" s="112"/>
      <c r="AH59" s="112"/>
      <c r="AI59" s="109"/>
      <c r="AJ59" s="109" t="e">
        <f>VLOOKUP($AI59,Listas!$AB$1:$AC$10,2,FALSE)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VLOOKUP($B60,Listas!$A$2:$B$5,2,FALSE)</f>
        <v>#N/A</v>
      </c>
      <c r="D60" s="109"/>
      <c r="E60" s="110" t="e">
        <f>VLOOKUP($D60,Listas!$E$2:$F$11,2,FALSE)</f>
        <v>#N/A</v>
      </c>
      <c r="F60" s="109"/>
      <c r="G60" s="109"/>
      <c r="H60" s="109"/>
      <c r="I60" s="109"/>
      <c r="J60" s="109"/>
      <c r="K60" s="109"/>
      <c r="L60" s="109"/>
      <c r="M60" s="109"/>
      <c r="N60" s="109"/>
      <c r="O60" s="109"/>
      <c r="P60" s="109"/>
      <c r="Q60" s="109"/>
      <c r="R60" s="109"/>
      <c r="S60" s="109"/>
      <c r="T60" s="109"/>
      <c r="U60" s="109"/>
      <c r="V60" s="109"/>
      <c r="W60" s="109"/>
      <c r="X60" s="116"/>
      <c r="Y60" s="116"/>
      <c r="Z60" s="116"/>
      <c r="AA60" s="109"/>
      <c r="AB60" s="109"/>
      <c r="AC60" s="109"/>
      <c r="AD60" s="109"/>
      <c r="AE60" s="119"/>
      <c r="AF60" s="119"/>
      <c r="AG60" s="112"/>
      <c r="AH60" s="112"/>
      <c r="AI60" s="109"/>
      <c r="AJ60" s="109" t="e">
        <f>VLOOKUP($AI60,Listas!$AB$1:$AC$10,2,FALSE)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VLOOKUP($B61,Listas!$A$2:$B$5,2,FALSE)</f>
        <v>#N/A</v>
      </c>
      <c r="D61" s="109"/>
      <c r="E61" s="110" t="e">
        <f>VLOOKUP($D61,Listas!$E$2:$F$11,2,FALSE)</f>
        <v>#N/A</v>
      </c>
      <c r="F61" s="109"/>
      <c r="G61" s="109"/>
      <c r="H61" s="109"/>
      <c r="I61" s="109"/>
      <c r="J61" s="109"/>
      <c r="K61" s="109"/>
      <c r="L61" s="109"/>
      <c r="M61" s="109"/>
      <c r="N61" s="109"/>
      <c r="O61" s="109"/>
      <c r="P61" s="109"/>
      <c r="Q61" s="109"/>
      <c r="R61" s="109"/>
      <c r="S61" s="109"/>
      <c r="T61" s="109"/>
      <c r="U61" s="109"/>
      <c r="V61" s="109"/>
      <c r="W61" s="109"/>
      <c r="X61" s="116"/>
      <c r="Y61" s="116"/>
      <c r="Z61" s="116"/>
      <c r="AA61" s="109"/>
      <c r="AB61" s="109"/>
      <c r="AC61" s="109"/>
      <c r="AD61" s="109"/>
      <c r="AE61" s="119"/>
      <c r="AF61" s="119"/>
      <c r="AG61" s="112"/>
      <c r="AH61" s="112"/>
      <c r="AI61" s="109"/>
      <c r="AJ61" s="109" t="e">
        <f>VLOOKUP($AI61,Listas!$AB$1:$AC$10,2,FALSE)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VLOOKUP($B62,Listas!$A$2:$B$5,2,FALSE)</f>
        <v>#N/A</v>
      </c>
      <c r="D62" s="109"/>
      <c r="E62" s="110" t="e">
        <f>VLOOKUP($D62,Listas!$E$2:$F$11,2,FALSE)</f>
        <v>#N/A</v>
      </c>
      <c r="F62" s="109"/>
      <c r="G62" s="109"/>
      <c r="H62" s="109"/>
      <c r="I62" s="109"/>
      <c r="J62" s="109"/>
      <c r="K62" s="109"/>
      <c r="L62" s="109"/>
      <c r="M62" s="109"/>
      <c r="N62" s="109"/>
      <c r="O62" s="109"/>
      <c r="P62" s="109"/>
      <c r="Q62" s="109"/>
      <c r="R62" s="109"/>
      <c r="S62" s="109"/>
      <c r="T62" s="109"/>
      <c r="U62" s="109"/>
      <c r="V62" s="109"/>
      <c r="W62" s="109"/>
      <c r="X62" s="116"/>
      <c r="Y62" s="116"/>
      <c r="Z62" s="116"/>
      <c r="AA62" s="109"/>
      <c r="AB62" s="109"/>
      <c r="AC62" s="109"/>
      <c r="AD62" s="109"/>
      <c r="AE62" s="119"/>
      <c r="AF62" s="119"/>
      <c r="AG62" s="112"/>
      <c r="AH62" s="112"/>
      <c r="AI62" s="109"/>
      <c r="AJ62" s="109" t="e">
        <f>VLOOKUP($AI62,Listas!$AB$1:$AC$10,2,FALSE)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VLOOKUP($B63,Listas!$A$2:$B$5,2,FALSE)</f>
        <v>#N/A</v>
      </c>
      <c r="D63" s="109"/>
      <c r="E63" s="110" t="e">
        <f>VLOOKUP($D63,Listas!$E$2:$F$11,2,FALSE)</f>
        <v>#N/A</v>
      </c>
      <c r="F63" s="109"/>
      <c r="G63" s="109"/>
      <c r="H63" s="109"/>
      <c r="I63" s="109"/>
      <c r="J63" s="109"/>
      <c r="K63" s="109"/>
      <c r="L63" s="109"/>
      <c r="M63" s="109"/>
      <c r="N63" s="109"/>
      <c r="O63" s="109"/>
      <c r="P63" s="109"/>
      <c r="Q63" s="109"/>
      <c r="R63" s="109"/>
      <c r="S63" s="109"/>
      <c r="T63" s="109"/>
      <c r="U63" s="109"/>
      <c r="V63" s="109"/>
      <c r="W63" s="109"/>
      <c r="X63" s="116"/>
      <c r="Y63" s="116"/>
      <c r="Z63" s="116"/>
      <c r="AA63" s="109"/>
      <c r="AB63" s="109"/>
      <c r="AC63" s="109"/>
      <c r="AD63" s="109"/>
      <c r="AE63" s="119"/>
      <c r="AF63" s="119"/>
      <c r="AG63" s="112"/>
      <c r="AH63" s="112"/>
      <c r="AI63" s="109"/>
      <c r="AJ63" s="109" t="e">
        <f>VLOOKUP($AI63,Listas!$AB$1:$AC$10,2,FALSE)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VLOOKUP($B64,Listas!$A$2:$B$5,2,FALSE)</f>
        <v>#N/A</v>
      </c>
      <c r="D64" s="109"/>
      <c r="E64" s="110" t="e">
        <f>VLOOKUP($D64,Listas!$E$2:$F$11,2,FALSE)</f>
        <v>#N/A</v>
      </c>
      <c r="F64" s="109"/>
      <c r="G64" s="109"/>
      <c r="H64" s="109"/>
      <c r="I64" s="109"/>
      <c r="J64" s="109"/>
      <c r="K64" s="109"/>
      <c r="L64" s="109"/>
      <c r="M64" s="109"/>
      <c r="N64" s="109"/>
      <c r="O64" s="109"/>
      <c r="P64" s="109"/>
      <c r="Q64" s="109"/>
      <c r="R64" s="109"/>
      <c r="S64" s="109"/>
      <c r="T64" s="109"/>
      <c r="U64" s="109"/>
      <c r="V64" s="109"/>
      <c r="W64" s="109"/>
      <c r="X64" s="116"/>
      <c r="Y64" s="116"/>
      <c r="Z64" s="116"/>
      <c r="AA64" s="109"/>
      <c r="AB64" s="109"/>
      <c r="AC64" s="109"/>
      <c r="AD64" s="109"/>
      <c r="AE64" s="119"/>
      <c r="AF64" s="119"/>
      <c r="AG64" s="112"/>
      <c r="AH64" s="112"/>
      <c r="AI64" s="109"/>
      <c r="AJ64" s="109" t="e">
        <f>VLOOKUP($AI64,Listas!$AB$1:$AC$10,2,FALSE)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VLOOKUP($B65,Listas!$A$2:$B$5,2,FALSE)</f>
        <v>#N/A</v>
      </c>
      <c r="D65" s="109"/>
      <c r="E65" s="110" t="e">
        <f>VLOOKUP($D65,Listas!$E$2:$F$11,2,FALSE)</f>
        <v>#N/A</v>
      </c>
      <c r="F65" s="109"/>
      <c r="G65" s="109"/>
      <c r="H65" s="109"/>
      <c r="I65" s="109"/>
      <c r="J65" s="109"/>
      <c r="K65" s="109"/>
      <c r="L65" s="109"/>
      <c r="M65" s="109"/>
      <c r="N65" s="109"/>
      <c r="O65" s="109"/>
      <c r="P65" s="109"/>
      <c r="Q65" s="109"/>
      <c r="R65" s="109"/>
      <c r="S65" s="109"/>
      <c r="T65" s="109"/>
      <c r="U65" s="109"/>
      <c r="V65" s="109"/>
      <c r="W65" s="109"/>
      <c r="X65" s="116"/>
      <c r="Y65" s="116"/>
      <c r="Z65" s="116"/>
      <c r="AA65" s="109"/>
      <c r="AB65" s="109"/>
      <c r="AC65" s="109"/>
      <c r="AD65" s="109"/>
      <c r="AE65" s="119"/>
      <c r="AF65" s="119"/>
      <c r="AG65" s="112"/>
      <c r="AH65" s="112"/>
      <c r="AI65" s="109"/>
      <c r="AJ65" s="109" t="e">
        <f>VLOOKUP($AI65,Listas!$AB$1:$AC$10,2,FALSE)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VLOOKUP($B66,Listas!$A$2:$B$5,2,FALSE)</f>
        <v>#N/A</v>
      </c>
      <c r="D66" s="109"/>
      <c r="E66" s="110" t="e">
        <f>VLOOKUP($D66,Listas!$E$2:$F$11,2,FALSE)</f>
        <v>#N/A</v>
      </c>
      <c r="F66" s="109"/>
      <c r="G66" s="109"/>
      <c r="H66" s="109"/>
      <c r="I66" s="109"/>
      <c r="J66" s="109"/>
      <c r="K66" s="109"/>
      <c r="L66" s="109"/>
      <c r="M66" s="109"/>
      <c r="N66" s="109"/>
      <c r="O66" s="109"/>
      <c r="P66" s="109"/>
      <c r="Q66" s="109"/>
      <c r="R66" s="109"/>
      <c r="S66" s="109"/>
      <c r="T66" s="109"/>
      <c r="U66" s="109"/>
      <c r="V66" s="109"/>
      <c r="W66" s="109"/>
      <c r="X66" s="116"/>
      <c r="Y66" s="116"/>
      <c r="Z66" s="116"/>
      <c r="AA66" s="109"/>
      <c r="AB66" s="109"/>
      <c r="AC66" s="109"/>
      <c r="AD66" s="109"/>
      <c r="AE66" s="119"/>
      <c r="AF66" s="119"/>
      <c r="AG66" s="112"/>
      <c r="AH66" s="112"/>
      <c r="AI66" s="109"/>
      <c r="AJ66" s="109" t="e">
        <f>VLOOKUP($AI66,Listas!$AB$1:$AC$10,2,FALSE)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VLOOKUP($B67,Listas!$A$2:$B$5,2,FALSE)</f>
        <v>#N/A</v>
      </c>
      <c r="D67" s="109"/>
      <c r="E67" s="110" t="e">
        <f>VLOOKUP($D67,Listas!$E$2:$F$11,2,FALSE)</f>
        <v>#N/A</v>
      </c>
      <c r="F67" s="109"/>
      <c r="G67" s="109"/>
      <c r="H67" s="109"/>
      <c r="I67" s="109"/>
      <c r="J67" s="109"/>
      <c r="K67" s="109"/>
      <c r="L67" s="109"/>
      <c r="M67" s="109"/>
      <c r="N67" s="109"/>
      <c r="O67" s="109"/>
      <c r="P67" s="109"/>
      <c r="Q67" s="109"/>
      <c r="R67" s="109"/>
      <c r="S67" s="109"/>
      <c r="T67" s="109"/>
      <c r="U67" s="109"/>
      <c r="V67" s="109"/>
      <c r="W67" s="109"/>
      <c r="X67" s="116"/>
      <c r="Y67" s="116"/>
      <c r="Z67" s="116"/>
      <c r="AA67" s="109"/>
      <c r="AB67" s="109"/>
      <c r="AC67" s="109"/>
      <c r="AD67" s="109"/>
      <c r="AE67" s="119"/>
      <c r="AF67" s="119"/>
      <c r="AG67" s="112"/>
      <c r="AH67" s="112"/>
      <c r="AI67" s="109"/>
      <c r="AJ67" s="109" t="e">
        <f>VLOOKUP($AI67,Listas!$AB$1:$AC$10,2,FALSE)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VLOOKUP($B68,Listas!$A$2:$B$5,2,FALSE)</f>
        <v>#N/A</v>
      </c>
      <c r="D68" s="109"/>
      <c r="E68" s="110" t="e">
        <f>VLOOKUP($D68,Listas!$E$2:$F$11,2,FALSE)</f>
        <v>#N/A</v>
      </c>
      <c r="F68" s="109"/>
      <c r="G68" s="109"/>
      <c r="H68" s="109"/>
      <c r="I68" s="109"/>
      <c r="J68" s="109"/>
      <c r="K68" s="109"/>
      <c r="L68" s="109"/>
      <c r="M68" s="109"/>
      <c r="N68" s="109"/>
      <c r="O68" s="109"/>
      <c r="P68" s="109"/>
      <c r="Q68" s="109"/>
      <c r="R68" s="109"/>
      <c r="S68" s="109"/>
      <c r="T68" s="109"/>
      <c r="U68" s="109"/>
      <c r="V68" s="109"/>
      <c r="W68" s="109"/>
      <c r="X68" s="116"/>
      <c r="Y68" s="116"/>
      <c r="Z68" s="116"/>
      <c r="AA68" s="109"/>
      <c r="AB68" s="109"/>
      <c r="AC68" s="109"/>
      <c r="AD68" s="109"/>
      <c r="AE68" s="119"/>
      <c r="AF68" s="119"/>
      <c r="AG68" s="112"/>
      <c r="AH68" s="112"/>
      <c r="AI68" s="109"/>
      <c r="AJ68" s="109" t="e">
        <f>VLOOKUP($AI68,Listas!$AB$1:$AC$10,2,FALSE)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VLOOKUP($B69,Listas!$A$2:$B$5,2,FALSE)</f>
        <v>#N/A</v>
      </c>
      <c r="D69" s="109"/>
      <c r="E69" s="110" t="e">
        <f>VLOOKUP($D69,Listas!$E$2:$F$11,2,FALSE)</f>
        <v>#N/A</v>
      </c>
      <c r="F69" s="109"/>
      <c r="G69" s="109"/>
      <c r="H69" s="109"/>
      <c r="I69" s="109"/>
      <c r="J69" s="109"/>
      <c r="K69" s="109"/>
      <c r="L69" s="109"/>
      <c r="M69" s="109"/>
      <c r="N69" s="109"/>
      <c r="O69" s="109"/>
      <c r="P69" s="109"/>
      <c r="Q69" s="109"/>
      <c r="R69" s="109"/>
      <c r="S69" s="109"/>
      <c r="T69" s="109"/>
      <c r="U69" s="109"/>
      <c r="V69" s="109"/>
      <c r="W69" s="109"/>
      <c r="X69" s="116"/>
      <c r="Y69" s="116"/>
      <c r="Z69" s="116"/>
      <c r="AA69" s="109"/>
      <c r="AB69" s="109"/>
      <c r="AC69" s="109"/>
      <c r="AD69" s="109"/>
      <c r="AE69" s="119"/>
      <c r="AF69" s="119"/>
      <c r="AG69" s="112"/>
      <c r="AH69" s="112"/>
      <c r="AI69" s="109"/>
      <c r="AJ69" s="109" t="e">
        <f>VLOOKUP($AI69,Listas!$AB$1:$AC$10,2,FALSE)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VLOOKUP($B70,Listas!$A$2:$B$5,2,FALSE)</f>
        <v>#N/A</v>
      </c>
      <c r="D70" s="109"/>
      <c r="E70" s="110" t="e">
        <f>VLOOKUP($D70,Listas!$E$2:$F$11,2,FALSE)</f>
        <v>#N/A</v>
      </c>
      <c r="F70" s="109"/>
      <c r="G70" s="109"/>
      <c r="H70" s="109"/>
      <c r="I70" s="109"/>
      <c r="J70" s="109"/>
      <c r="K70" s="109"/>
      <c r="L70" s="109"/>
      <c r="M70" s="109"/>
      <c r="N70" s="109"/>
      <c r="O70" s="109"/>
      <c r="P70" s="109"/>
      <c r="Q70" s="109"/>
      <c r="R70" s="109"/>
      <c r="S70" s="109"/>
      <c r="T70" s="109"/>
      <c r="U70" s="109"/>
      <c r="V70" s="109"/>
      <c r="W70" s="109"/>
      <c r="X70" s="116"/>
      <c r="Y70" s="116"/>
      <c r="Z70" s="116"/>
      <c r="AA70" s="109"/>
      <c r="AB70" s="109"/>
      <c r="AC70" s="109"/>
      <c r="AD70" s="109"/>
      <c r="AE70" s="119"/>
      <c r="AF70" s="119"/>
      <c r="AG70" s="112"/>
      <c r="AH70" s="112"/>
      <c r="AI70" s="109"/>
      <c r="AJ70" s="109" t="e">
        <f>VLOOKUP($AI70,Listas!$AB$1:$AC$10,2,FALSE)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VLOOKUP($B71,Listas!$A$2:$B$5,2,FALSE)</f>
        <v>#N/A</v>
      </c>
      <c r="D71" s="109"/>
      <c r="E71" s="110" t="e">
        <f>VLOOKUP($D71,Listas!$E$2:$F$11,2,FALSE)</f>
        <v>#N/A</v>
      </c>
      <c r="F71" s="109"/>
      <c r="G71" s="109"/>
      <c r="H71" s="109"/>
      <c r="I71" s="109"/>
      <c r="J71" s="109"/>
      <c r="K71" s="109"/>
      <c r="L71" s="109"/>
      <c r="M71" s="109"/>
      <c r="N71" s="109"/>
      <c r="O71" s="109"/>
      <c r="P71" s="109"/>
      <c r="Q71" s="109"/>
      <c r="R71" s="109"/>
      <c r="S71" s="109"/>
      <c r="T71" s="109"/>
      <c r="U71" s="109"/>
      <c r="V71" s="109"/>
      <c r="W71" s="109"/>
      <c r="X71" s="116"/>
      <c r="Y71" s="116"/>
      <c r="Z71" s="116"/>
      <c r="AA71" s="109"/>
      <c r="AB71" s="109"/>
      <c r="AC71" s="109"/>
      <c r="AD71" s="109"/>
      <c r="AE71" s="119"/>
      <c r="AF71" s="119"/>
      <c r="AG71" s="112"/>
      <c r="AH71" s="112"/>
      <c r="AI71" s="109"/>
      <c r="AJ71" s="109" t="e">
        <f>VLOOKUP($AI71,Listas!$AB$1:$AC$10,2,FALSE)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VLOOKUP($B72,Listas!$A$2:$B$5,2,FALSE)</f>
        <v>#N/A</v>
      </c>
      <c r="D72" s="109"/>
      <c r="E72" s="110" t="e">
        <f>VLOOKUP($D72,Listas!$E$2:$F$11,2,FALSE)</f>
        <v>#N/A</v>
      </c>
      <c r="F72" s="109"/>
      <c r="G72" s="109"/>
      <c r="H72" s="109"/>
      <c r="I72" s="109"/>
      <c r="J72" s="109"/>
      <c r="K72" s="109"/>
      <c r="L72" s="109"/>
      <c r="M72" s="109"/>
      <c r="N72" s="109"/>
      <c r="O72" s="109"/>
      <c r="P72" s="109"/>
      <c r="Q72" s="109"/>
      <c r="R72" s="109"/>
      <c r="S72" s="109"/>
      <c r="T72" s="109"/>
      <c r="U72" s="109"/>
      <c r="V72" s="109"/>
      <c r="W72" s="109"/>
      <c r="X72" s="116"/>
      <c r="Y72" s="116"/>
      <c r="Z72" s="116"/>
      <c r="AA72" s="109"/>
      <c r="AB72" s="109"/>
      <c r="AC72" s="109"/>
      <c r="AD72" s="109"/>
      <c r="AE72" s="119"/>
      <c r="AF72" s="119"/>
      <c r="AG72" s="112"/>
      <c r="AH72" s="112"/>
      <c r="AI72" s="109"/>
      <c r="AJ72" s="109" t="e">
        <f>VLOOKUP($AI72,Listas!$AB$1:$AC$10,2,FALSE)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VLOOKUP($B73,Listas!$A$2:$B$5,2,FALSE)</f>
        <v>#N/A</v>
      </c>
      <c r="D73" s="109"/>
      <c r="E73" s="110" t="e">
        <f>VLOOKUP($D73,Listas!$E$2:$F$11,2,FALSE)</f>
        <v>#N/A</v>
      </c>
      <c r="F73" s="109"/>
      <c r="G73" s="109"/>
      <c r="H73" s="109"/>
      <c r="I73" s="109"/>
      <c r="J73" s="109"/>
      <c r="K73" s="109"/>
      <c r="L73" s="109"/>
      <c r="M73" s="109"/>
      <c r="N73" s="109"/>
      <c r="O73" s="109"/>
      <c r="P73" s="109"/>
      <c r="Q73" s="109"/>
      <c r="R73" s="109"/>
      <c r="S73" s="109"/>
      <c r="T73" s="109"/>
      <c r="U73" s="109"/>
      <c r="V73" s="109"/>
      <c r="W73" s="109"/>
      <c r="X73" s="116"/>
      <c r="Y73" s="116"/>
      <c r="Z73" s="116"/>
      <c r="AA73" s="109"/>
      <c r="AB73" s="109"/>
      <c r="AC73" s="109"/>
      <c r="AD73" s="109"/>
      <c r="AE73" s="119"/>
      <c r="AF73" s="119"/>
      <c r="AG73" s="112"/>
      <c r="AH73" s="112"/>
      <c r="AI73" s="109"/>
      <c r="AJ73" s="109" t="e">
        <f>VLOOKUP($AI73,Listas!$AB$1:$AC$10,2,FALSE)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VLOOKUP($B74,Listas!$A$2:$B$5,2,FALSE)</f>
        <v>#N/A</v>
      </c>
      <c r="D74" s="109"/>
      <c r="E74" s="110" t="e">
        <f>VLOOKUP($D74,Listas!$E$2:$F$11,2,FALSE)</f>
        <v>#N/A</v>
      </c>
      <c r="F74" s="109"/>
      <c r="G74" s="109"/>
      <c r="H74" s="109"/>
      <c r="I74" s="109"/>
      <c r="J74" s="109"/>
      <c r="K74" s="109"/>
      <c r="L74" s="109"/>
      <c r="M74" s="109"/>
      <c r="N74" s="109"/>
      <c r="O74" s="109"/>
      <c r="P74" s="109"/>
      <c r="Q74" s="109"/>
      <c r="R74" s="109"/>
      <c r="S74" s="109"/>
      <c r="T74" s="109"/>
      <c r="U74" s="109"/>
      <c r="V74" s="109"/>
      <c r="W74" s="109"/>
      <c r="X74" s="116"/>
      <c r="Y74" s="116"/>
      <c r="Z74" s="116"/>
      <c r="AA74" s="109"/>
      <c r="AB74" s="109"/>
      <c r="AC74" s="109"/>
      <c r="AD74" s="109"/>
      <c r="AE74" s="119"/>
      <c r="AF74" s="119"/>
      <c r="AG74" s="112"/>
      <c r="AH74" s="112"/>
      <c r="AI74" s="109"/>
      <c r="AJ74" s="109" t="e">
        <f>VLOOKUP($AI74,Listas!$AB$1:$AC$10,2,FALSE)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VLOOKUP($B75,Listas!$A$2:$B$5,2,FALSE)</f>
        <v>#N/A</v>
      </c>
      <c r="D75" s="109"/>
      <c r="E75" s="110" t="e">
        <f>VLOOKUP($D75,Listas!$E$2:$F$11,2,FALSE)</f>
        <v>#N/A</v>
      </c>
      <c r="F75" s="109"/>
      <c r="G75" s="109"/>
      <c r="H75" s="109"/>
      <c r="I75" s="109"/>
      <c r="J75" s="109"/>
      <c r="K75" s="109"/>
      <c r="L75" s="109"/>
      <c r="M75" s="109"/>
      <c r="N75" s="109"/>
      <c r="O75" s="109"/>
      <c r="P75" s="109"/>
      <c r="Q75" s="109"/>
      <c r="R75" s="109"/>
      <c r="S75" s="109"/>
      <c r="T75" s="109"/>
      <c r="U75" s="109"/>
      <c r="V75" s="109"/>
      <c r="W75" s="109"/>
      <c r="X75" s="116"/>
      <c r="Y75" s="116"/>
      <c r="Z75" s="116"/>
      <c r="AA75" s="109"/>
      <c r="AB75" s="109"/>
      <c r="AC75" s="109"/>
      <c r="AD75" s="109"/>
      <c r="AE75" s="119"/>
      <c r="AF75" s="119"/>
      <c r="AG75" s="112"/>
      <c r="AH75" s="112"/>
      <c r="AI75" s="109"/>
      <c r="AJ75" s="109" t="e">
        <f>VLOOKUP($AI75,Listas!$AB$1:$AC$10,2,FALSE)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VLOOKUP($B76,Listas!$A$2:$B$5,2,FALSE)</f>
        <v>#N/A</v>
      </c>
      <c r="D76" s="109"/>
      <c r="E76" s="110" t="e">
        <f>VLOOKUP($D76,Listas!$E$2:$F$11,2,FALSE)</f>
        <v>#N/A</v>
      </c>
      <c r="F76" s="109"/>
      <c r="G76" s="109"/>
      <c r="H76" s="109"/>
      <c r="I76" s="109"/>
      <c r="J76" s="109"/>
      <c r="K76" s="109"/>
      <c r="L76" s="109"/>
      <c r="M76" s="109"/>
      <c r="N76" s="109"/>
      <c r="O76" s="109"/>
      <c r="P76" s="109"/>
      <c r="Q76" s="109"/>
      <c r="R76" s="109"/>
      <c r="S76" s="109"/>
      <c r="T76" s="109"/>
      <c r="U76" s="109"/>
      <c r="V76" s="109"/>
      <c r="W76" s="109"/>
      <c r="X76" s="116"/>
      <c r="Y76" s="116"/>
      <c r="Z76" s="116"/>
      <c r="AA76" s="109"/>
      <c r="AB76" s="109"/>
      <c r="AC76" s="109"/>
      <c r="AD76" s="109"/>
      <c r="AE76" s="119"/>
      <c r="AF76" s="119"/>
      <c r="AG76" s="112"/>
      <c r="AH76" s="112"/>
      <c r="AI76" s="109"/>
      <c r="AJ76" s="109" t="e">
        <f>VLOOKUP($AI76,Listas!$AB$1:$AC$10,2,FALSE)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VLOOKUP($B77,Listas!$A$2:$B$5,2,FALSE)</f>
        <v>#N/A</v>
      </c>
      <c r="D77" s="109"/>
      <c r="E77" s="110" t="e">
        <f>VLOOKUP($D77,Listas!$E$2:$F$11,2,FALSE)</f>
        <v>#N/A</v>
      </c>
      <c r="F77" s="109"/>
      <c r="G77" s="109"/>
      <c r="H77" s="109"/>
      <c r="I77" s="109"/>
      <c r="J77" s="109"/>
      <c r="K77" s="109"/>
      <c r="L77" s="109"/>
      <c r="M77" s="109"/>
      <c r="N77" s="109"/>
      <c r="O77" s="109"/>
      <c r="P77" s="109"/>
      <c r="Q77" s="109"/>
      <c r="R77" s="109"/>
      <c r="S77" s="109"/>
      <c r="T77" s="109"/>
      <c r="U77" s="109"/>
      <c r="V77" s="109"/>
      <c r="W77" s="109"/>
      <c r="X77" s="116"/>
      <c r="Y77" s="116"/>
      <c r="Z77" s="116"/>
      <c r="AA77" s="109"/>
      <c r="AB77" s="109"/>
      <c r="AC77" s="109"/>
      <c r="AD77" s="109"/>
      <c r="AE77" s="119"/>
      <c r="AF77" s="119"/>
      <c r="AG77" s="112"/>
      <c r="AH77" s="112"/>
      <c r="AI77" s="109"/>
      <c r="AJ77" s="109" t="e">
        <f>VLOOKUP($AI77,Listas!$AB$1:$AC$10,2,FALSE)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VLOOKUP($B78,Listas!$A$2:$B$5,2,FALSE)</f>
        <v>#N/A</v>
      </c>
      <c r="D78" s="109"/>
      <c r="E78" s="110" t="e">
        <f>VLOOKUP($D78,Listas!$E$2:$F$11,2,FALSE)</f>
        <v>#N/A</v>
      </c>
      <c r="F78" s="109"/>
      <c r="G78" s="109"/>
      <c r="H78" s="109"/>
      <c r="I78" s="109"/>
      <c r="J78" s="109"/>
      <c r="K78" s="109"/>
      <c r="L78" s="109"/>
      <c r="M78" s="109"/>
      <c r="N78" s="109"/>
      <c r="O78" s="109"/>
      <c r="P78" s="109"/>
      <c r="Q78" s="109"/>
      <c r="R78" s="109"/>
      <c r="S78" s="109"/>
      <c r="T78" s="109"/>
      <c r="U78" s="109"/>
      <c r="V78" s="109"/>
      <c r="W78" s="109"/>
      <c r="X78" s="116"/>
      <c r="Y78" s="116"/>
      <c r="Z78" s="116"/>
      <c r="AA78" s="109"/>
      <c r="AB78" s="109"/>
      <c r="AC78" s="109"/>
      <c r="AD78" s="109"/>
      <c r="AE78" s="119"/>
      <c r="AF78" s="119"/>
      <c r="AG78" s="112"/>
      <c r="AH78" s="112"/>
      <c r="AI78" s="109"/>
      <c r="AJ78" s="109" t="e">
        <f>VLOOKUP($AI78,Listas!$AB$1:$AC$10,2,FALSE)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VLOOKUP($B79,Listas!$A$2:$B$5,2,FALSE)</f>
        <v>#N/A</v>
      </c>
      <c r="D79" s="109"/>
      <c r="E79" s="110" t="e">
        <f>VLOOKUP($D79,Listas!$E$2:$F$11,2,FALSE)</f>
        <v>#N/A</v>
      </c>
      <c r="F79" s="109"/>
      <c r="G79" s="109"/>
      <c r="H79" s="109"/>
      <c r="I79" s="109"/>
      <c r="J79" s="109"/>
      <c r="K79" s="109"/>
      <c r="L79" s="109"/>
      <c r="M79" s="109"/>
      <c r="N79" s="109"/>
      <c r="O79" s="109"/>
      <c r="P79" s="109"/>
      <c r="Q79" s="109"/>
      <c r="R79" s="109"/>
      <c r="S79" s="109"/>
      <c r="T79" s="109"/>
      <c r="U79" s="109"/>
      <c r="V79" s="109"/>
      <c r="W79" s="109"/>
      <c r="X79" s="116"/>
      <c r="Y79" s="116"/>
      <c r="Z79" s="116"/>
      <c r="AA79" s="109"/>
      <c r="AB79" s="109"/>
      <c r="AC79" s="109"/>
      <c r="AD79" s="109"/>
      <c r="AE79" s="119"/>
      <c r="AF79" s="119"/>
      <c r="AG79" s="112"/>
      <c r="AH79" s="112"/>
      <c r="AI79" s="109"/>
      <c r="AJ79" s="109" t="e">
        <f>VLOOKUP($AI79,Listas!$AB$1:$AC$10,2,FALSE)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VLOOKUP($B80,Listas!$A$2:$B$5,2,FALSE)</f>
        <v>#N/A</v>
      </c>
      <c r="D80" s="109"/>
      <c r="E80" s="110" t="e">
        <f>VLOOKUP($D80,Listas!$E$2:$F$11,2,FALSE)</f>
        <v>#N/A</v>
      </c>
      <c r="F80" s="109"/>
      <c r="G80" s="109"/>
      <c r="H80" s="109"/>
      <c r="I80" s="109"/>
      <c r="J80" s="109"/>
      <c r="K80" s="109"/>
      <c r="L80" s="109"/>
      <c r="M80" s="109"/>
      <c r="N80" s="109"/>
      <c r="O80" s="109"/>
      <c r="P80" s="109"/>
      <c r="Q80" s="109"/>
      <c r="R80" s="109"/>
      <c r="S80" s="109"/>
      <c r="T80" s="109"/>
      <c r="U80" s="109"/>
      <c r="V80" s="109"/>
      <c r="W80" s="109"/>
      <c r="X80" s="116"/>
      <c r="Y80" s="116"/>
      <c r="Z80" s="116"/>
      <c r="AA80" s="109"/>
      <c r="AB80" s="109"/>
      <c r="AC80" s="109"/>
      <c r="AD80" s="109"/>
      <c r="AE80" s="119"/>
      <c r="AF80" s="119"/>
      <c r="AG80" s="112"/>
      <c r="AH80" s="112"/>
      <c r="AI80" s="109"/>
      <c r="AJ80" s="109" t="e">
        <f>VLOOKUP($AI80,Listas!$AB$1:$AC$10,2,FALSE)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VLOOKUP($B81,Listas!$A$2:$B$5,2,FALSE)</f>
        <v>#N/A</v>
      </c>
      <c r="D81" s="109"/>
      <c r="E81" s="110" t="e">
        <f>VLOOKUP($D81,Listas!$E$2:$F$11,2,FALSE)</f>
        <v>#N/A</v>
      </c>
      <c r="F81" s="109"/>
      <c r="G81" s="109"/>
      <c r="H81" s="109"/>
      <c r="I81" s="109"/>
      <c r="J81" s="109"/>
      <c r="K81" s="109"/>
      <c r="L81" s="109"/>
      <c r="M81" s="109"/>
      <c r="N81" s="109"/>
      <c r="O81" s="109"/>
      <c r="P81" s="109"/>
      <c r="Q81" s="109"/>
      <c r="R81" s="109"/>
      <c r="S81" s="109"/>
      <c r="T81" s="109"/>
      <c r="U81" s="109"/>
      <c r="V81" s="109"/>
      <c r="W81" s="109"/>
      <c r="X81" s="116"/>
      <c r="Y81" s="116"/>
      <c r="Z81" s="116"/>
      <c r="AA81" s="109"/>
      <c r="AB81" s="109"/>
      <c r="AC81" s="109"/>
      <c r="AD81" s="109"/>
      <c r="AE81" s="119"/>
      <c r="AF81" s="119"/>
      <c r="AG81" s="112"/>
      <c r="AH81" s="112"/>
      <c r="AI81" s="109"/>
      <c r="AJ81" s="109" t="e">
        <f>VLOOKUP($AI81,Listas!$AB$1:$AC$10,2,FALSE)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VLOOKUP($B82,Listas!$A$2:$B$5,2,FALSE)</f>
        <v>#N/A</v>
      </c>
      <c r="D82" s="109"/>
      <c r="E82" s="110" t="e">
        <f>VLOOKUP($D82,Listas!$E$2:$F$11,2,FALSE)</f>
        <v>#N/A</v>
      </c>
      <c r="F82" s="109"/>
      <c r="G82" s="109"/>
      <c r="H82" s="109"/>
      <c r="I82" s="109"/>
      <c r="J82" s="109"/>
      <c r="K82" s="109"/>
      <c r="L82" s="109"/>
      <c r="M82" s="109"/>
      <c r="N82" s="109"/>
      <c r="O82" s="109"/>
      <c r="P82" s="109"/>
      <c r="Q82" s="109"/>
      <c r="R82" s="109"/>
      <c r="S82" s="109"/>
      <c r="T82" s="109"/>
      <c r="U82" s="109"/>
      <c r="V82" s="109"/>
      <c r="W82" s="109"/>
      <c r="X82" s="116"/>
      <c r="Y82" s="116"/>
      <c r="Z82" s="116"/>
      <c r="AA82" s="109"/>
      <c r="AB82" s="109"/>
      <c r="AC82" s="109"/>
      <c r="AD82" s="109"/>
      <c r="AE82" s="119"/>
      <c r="AF82" s="119"/>
      <c r="AG82" s="112"/>
      <c r="AH82" s="112"/>
      <c r="AI82" s="109"/>
      <c r="AJ82" s="109" t="e">
        <f>VLOOKUP($AI82,Listas!$AB$1:$AC$10,2,FALSE)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VLOOKUP($B83,Listas!$A$2:$B$5,2,FALSE)</f>
        <v>#N/A</v>
      </c>
      <c r="D83" s="109"/>
      <c r="E83" s="110" t="e">
        <f>VLOOKUP($D83,Listas!$E$2:$F$11,2,FALSE)</f>
        <v>#N/A</v>
      </c>
      <c r="F83" s="109"/>
      <c r="G83" s="109"/>
      <c r="H83" s="109"/>
      <c r="I83" s="109"/>
      <c r="J83" s="109"/>
      <c r="K83" s="109"/>
      <c r="L83" s="109"/>
      <c r="M83" s="109"/>
      <c r="N83" s="109"/>
      <c r="O83" s="109"/>
      <c r="P83" s="109"/>
      <c r="Q83" s="109"/>
      <c r="R83" s="109"/>
      <c r="S83" s="109"/>
      <c r="T83" s="109"/>
      <c r="U83" s="109"/>
      <c r="V83" s="109"/>
      <c r="W83" s="109"/>
      <c r="X83" s="116"/>
      <c r="Y83" s="116"/>
      <c r="Z83" s="116"/>
      <c r="AA83" s="109"/>
      <c r="AB83" s="109"/>
      <c r="AC83" s="109"/>
      <c r="AD83" s="109"/>
      <c r="AE83" s="119"/>
      <c r="AF83" s="119"/>
      <c r="AG83" s="112"/>
      <c r="AH83" s="112"/>
      <c r="AI83" s="109"/>
      <c r="AJ83" s="109" t="e">
        <f>VLOOKUP($AI83,Listas!$AB$1:$AC$10,2,FALSE)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VLOOKUP($B84,Listas!$A$2:$B$5,2,FALSE)</f>
        <v>#N/A</v>
      </c>
      <c r="D84" s="109"/>
      <c r="E84" s="110" t="e">
        <f>VLOOKUP($D84,Listas!$E$2:$F$11,2,FALSE)</f>
        <v>#N/A</v>
      </c>
      <c r="F84" s="109"/>
      <c r="G84" s="109"/>
      <c r="H84" s="109"/>
      <c r="I84" s="109"/>
      <c r="J84" s="109"/>
      <c r="K84" s="109"/>
      <c r="L84" s="109"/>
      <c r="M84" s="109"/>
      <c r="N84" s="109"/>
      <c r="O84" s="109"/>
      <c r="P84" s="109"/>
      <c r="Q84" s="109"/>
      <c r="R84" s="109"/>
      <c r="S84" s="109"/>
      <c r="T84" s="109"/>
      <c r="U84" s="109"/>
      <c r="V84" s="109"/>
      <c r="W84" s="109"/>
      <c r="X84" s="116"/>
      <c r="Y84" s="116"/>
      <c r="Z84" s="116"/>
      <c r="AA84" s="109"/>
      <c r="AB84" s="109"/>
      <c r="AC84" s="109"/>
      <c r="AD84" s="109"/>
      <c r="AE84" s="119"/>
      <c r="AF84" s="119"/>
      <c r="AG84" s="112"/>
      <c r="AH84" s="112"/>
      <c r="AI84" s="109"/>
      <c r="AJ84" s="109" t="e">
        <f>VLOOKUP($AI84,Listas!$AB$1:$AC$10,2,FALSE)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VLOOKUP($B85,Listas!$A$2:$B$5,2,FALSE)</f>
        <v>#N/A</v>
      </c>
      <c r="D85" s="109"/>
      <c r="E85" s="110" t="e">
        <f>VLOOKUP($D85,Listas!$E$2:$F$11,2,FALSE)</f>
        <v>#N/A</v>
      </c>
      <c r="F85" s="109"/>
      <c r="G85" s="109"/>
      <c r="H85" s="109"/>
      <c r="I85" s="109"/>
      <c r="J85" s="109"/>
      <c r="K85" s="109"/>
      <c r="L85" s="109"/>
      <c r="M85" s="109"/>
      <c r="N85" s="109"/>
      <c r="O85" s="109"/>
      <c r="P85" s="109"/>
      <c r="Q85" s="109"/>
      <c r="R85" s="109"/>
      <c r="S85" s="109"/>
      <c r="T85" s="109"/>
      <c r="U85" s="109"/>
      <c r="V85" s="109"/>
      <c r="W85" s="109"/>
      <c r="X85" s="116"/>
      <c r="Y85" s="116"/>
      <c r="Z85" s="116"/>
      <c r="AA85" s="109"/>
      <c r="AB85" s="109"/>
      <c r="AC85" s="109"/>
      <c r="AD85" s="109"/>
      <c r="AE85" s="119"/>
      <c r="AF85" s="119"/>
      <c r="AG85" s="112"/>
      <c r="AH85" s="112"/>
      <c r="AI85" s="109"/>
      <c r="AJ85" s="109" t="e">
        <f>VLOOKUP($AI85,Listas!$AB$1:$AC$10,2,FALSE)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VLOOKUP($B86,Listas!$A$2:$B$5,2,FALSE)</f>
        <v>#N/A</v>
      </c>
      <c r="D86" s="109"/>
      <c r="E86" s="110" t="e">
        <f>VLOOKUP($D86,Listas!$E$2:$F$11,2,FALSE)</f>
        <v>#N/A</v>
      </c>
      <c r="F86" s="109"/>
      <c r="G86" s="109"/>
      <c r="H86" s="109"/>
      <c r="I86" s="109"/>
      <c r="J86" s="109"/>
      <c r="K86" s="109"/>
      <c r="L86" s="109"/>
      <c r="M86" s="109"/>
      <c r="N86" s="109"/>
      <c r="O86" s="109"/>
      <c r="P86" s="109"/>
      <c r="Q86" s="109"/>
      <c r="R86" s="109"/>
      <c r="S86" s="109"/>
      <c r="T86" s="109"/>
      <c r="U86" s="109"/>
      <c r="V86" s="109"/>
      <c r="W86" s="109"/>
      <c r="X86" s="116"/>
      <c r="Y86" s="116"/>
      <c r="Z86" s="116"/>
      <c r="AA86" s="109"/>
      <c r="AB86" s="109"/>
      <c r="AC86" s="109"/>
      <c r="AD86" s="109"/>
      <c r="AE86" s="119"/>
      <c r="AF86" s="119"/>
      <c r="AG86" s="112"/>
      <c r="AH86" s="112"/>
      <c r="AI86" s="109"/>
      <c r="AJ86" s="109" t="e">
        <f>VLOOKUP($AI86,Listas!$AB$1:$AC$10,2,FALSE)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VLOOKUP($B87,Listas!$A$2:$B$5,2,FALSE)</f>
        <v>#N/A</v>
      </c>
      <c r="D87" s="109"/>
      <c r="E87" s="110" t="e">
        <f>VLOOKUP($D87,Listas!$E$2:$F$11,2,FALSE)</f>
        <v>#N/A</v>
      </c>
      <c r="F87" s="109"/>
      <c r="G87" s="109"/>
      <c r="H87" s="109"/>
      <c r="I87" s="109"/>
      <c r="J87" s="109"/>
      <c r="K87" s="109"/>
      <c r="L87" s="109"/>
      <c r="M87" s="109"/>
      <c r="N87" s="109"/>
      <c r="O87" s="109"/>
      <c r="P87" s="109"/>
      <c r="Q87" s="109"/>
      <c r="R87" s="109"/>
      <c r="S87" s="109"/>
      <c r="T87" s="109"/>
      <c r="U87" s="109"/>
      <c r="V87" s="109"/>
      <c r="W87" s="109"/>
      <c r="X87" s="116"/>
      <c r="Y87" s="116"/>
      <c r="Z87" s="116"/>
      <c r="AA87" s="109"/>
      <c r="AB87" s="109"/>
      <c r="AC87" s="109"/>
      <c r="AD87" s="109"/>
      <c r="AE87" s="119"/>
      <c r="AF87" s="119"/>
      <c r="AG87" s="112"/>
      <c r="AH87" s="112"/>
      <c r="AI87" s="109"/>
      <c r="AJ87" s="109" t="e">
        <f>VLOOKUP($AI87,Listas!$AB$1:$AC$10,2,FALSE)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VLOOKUP($B88,Listas!$A$2:$B$5,2,FALSE)</f>
        <v>#N/A</v>
      </c>
      <c r="D88" s="109"/>
      <c r="E88" s="110" t="e">
        <f>VLOOKUP($D88,Listas!$E$2:$F$11,2,FALSE)</f>
        <v>#N/A</v>
      </c>
      <c r="F88" s="109"/>
      <c r="G88" s="109"/>
      <c r="H88" s="109"/>
      <c r="I88" s="109"/>
      <c r="J88" s="109"/>
      <c r="K88" s="109"/>
      <c r="L88" s="109"/>
      <c r="M88" s="109"/>
      <c r="N88" s="109"/>
      <c r="O88" s="109"/>
      <c r="P88" s="109"/>
      <c r="Q88" s="109"/>
      <c r="R88" s="109"/>
      <c r="S88" s="109"/>
      <c r="T88" s="109"/>
      <c r="U88" s="109"/>
      <c r="V88" s="109"/>
      <c r="W88" s="109"/>
      <c r="X88" s="116"/>
      <c r="Y88" s="116"/>
      <c r="Z88" s="116"/>
      <c r="AA88" s="109"/>
      <c r="AB88" s="109"/>
      <c r="AC88" s="109"/>
      <c r="AD88" s="109"/>
      <c r="AE88" s="119"/>
      <c r="AF88" s="119"/>
      <c r="AG88" s="112"/>
      <c r="AH88" s="112"/>
      <c r="AI88" s="109"/>
      <c r="AJ88" s="109" t="e">
        <f>VLOOKUP($AI88,Listas!$AB$1:$AC$10,2,FALSE)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VLOOKUP($B89,Listas!$A$2:$B$5,2,FALSE)</f>
        <v>#N/A</v>
      </c>
      <c r="D89" s="109"/>
      <c r="E89" s="110" t="e">
        <f>VLOOKUP($D89,Listas!$E$2:$F$11,2,FALSE)</f>
        <v>#N/A</v>
      </c>
      <c r="F89" s="109"/>
      <c r="G89" s="109"/>
      <c r="H89" s="109"/>
      <c r="I89" s="109"/>
      <c r="J89" s="109"/>
      <c r="K89" s="109"/>
      <c r="L89" s="109"/>
      <c r="M89" s="109"/>
      <c r="N89" s="109"/>
      <c r="O89" s="109"/>
      <c r="P89" s="109"/>
      <c r="Q89" s="109"/>
      <c r="R89" s="109"/>
      <c r="S89" s="109"/>
      <c r="T89" s="109"/>
      <c r="U89" s="109"/>
      <c r="V89" s="109"/>
      <c r="W89" s="109"/>
      <c r="X89" s="116"/>
      <c r="Y89" s="116"/>
      <c r="Z89" s="116"/>
      <c r="AA89" s="109"/>
      <c r="AB89" s="109"/>
      <c r="AC89" s="109"/>
      <c r="AD89" s="109"/>
      <c r="AE89" s="119"/>
      <c r="AF89" s="119"/>
      <c r="AG89" s="112"/>
      <c r="AH89" s="112"/>
      <c r="AI89" s="109"/>
      <c r="AJ89" s="109" t="e">
        <f>VLOOKUP($AI89,Listas!$AB$1:$AC$10,2,FALSE)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VLOOKUP($B90,Listas!$A$2:$B$5,2,FALSE)</f>
        <v>#N/A</v>
      </c>
      <c r="D90" s="109"/>
      <c r="E90" s="110" t="e">
        <f>VLOOKUP($D90,Listas!$E$2:$F$11,2,FALSE)</f>
        <v>#N/A</v>
      </c>
      <c r="F90" s="109"/>
      <c r="G90" s="109"/>
      <c r="H90" s="109"/>
      <c r="I90" s="109"/>
      <c r="J90" s="109"/>
      <c r="K90" s="109"/>
      <c r="L90" s="109"/>
      <c r="M90" s="109"/>
      <c r="N90" s="109"/>
      <c r="O90" s="109"/>
      <c r="P90" s="109"/>
      <c r="Q90" s="109"/>
      <c r="R90" s="109"/>
      <c r="S90" s="109"/>
      <c r="T90" s="109"/>
      <c r="U90" s="109"/>
      <c r="V90" s="109"/>
      <c r="W90" s="109"/>
      <c r="X90" s="116"/>
      <c r="Y90" s="116"/>
      <c r="Z90" s="116"/>
      <c r="AA90" s="109"/>
      <c r="AB90" s="109"/>
      <c r="AC90" s="109"/>
      <c r="AD90" s="109"/>
      <c r="AE90" s="119"/>
      <c r="AF90" s="119"/>
      <c r="AG90" s="112"/>
      <c r="AH90" s="112"/>
      <c r="AI90" s="109"/>
      <c r="AJ90" s="109" t="e">
        <f>VLOOKUP($AI90,Listas!$AB$1:$AC$10,2,FALSE)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VLOOKUP($B91,Listas!$A$2:$B$5,2,FALSE)</f>
        <v>#N/A</v>
      </c>
      <c r="D91" s="109"/>
      <c r="E91" s="110" t="e">
        <f>VLOOKUP($D91,Listas!$E$2:$F$11,2,FALSE)</f>
        <v>#N/A</v>
      </c>
      <c r="F91" s="109"/>
      <c r="G91" s="109"/>
      <c r="H91" s="109"/>
      <c r="I91" s="109"/>
      <c r="J91" s="109"/>
      <c r="K91" s="109"/>
      <c r="L91" s="109"/>
      <c r="M91" s="109"/>
      <c r="N91" s="109"/>
      <c r="O91" s="109"/>
      <c r="P91" s="109"/>
      <c r="Q91" s="109"/>
      <c r="R91" s="109"/>
      <c r="S91" s="109"/>
      <c r="T91" s="109"/>
      <c r="U91" s="109"/>
      <c r="V91" s="109"/>
      <c r="W91" s="109"/>
      <c r="X91" s="116"/>
      <c r="Y91" s="116"/>
      <c r="Z91" s="116"/>
      <c r="AA91" s="109"/>
      <c r="AB91" s="109"/>
      <c r="AC91" s="109"/>
      <c r="AD91" s="109"/>
      <c r="AE91" s="119"/>
      <c r="AF91" s="119"/>
      <c r="AG91" s="112"/>
      <c r="AH91" s="112"/>
      <c r="AI91" s="109"/>
      <c r="AJ91" s="109" t="e">
        <f>VLOOKUP($AI91,Listas!$AB$1:$AC$10,2,FALSE)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VLOOKUP($B92,Listas!$A$2:$B$5,2,FALSE)</f>
        <v>#N/A</v>
      </c>
      <c r="D92" s="109"/>
      <c r="E92" s="110" t="e">
        <f>VLOOKUP($D92,Listas!$E$2:$F$11,2,FALSE)</f>
        <v>#N/A</v>
      </c>
      <c r="F92" s="109"/>
      <c r="G92" s="109"/>
      <c r="H92" s="109"/>
      <c r="I92" s="109"/>
      <c r="J92" s="109"/>
      <c r="K92" s="109"/>
      <c r="L92" s="109"/>
      <c r="M92" s="109"/>
      <c r="N92" s="109"/>
      <c r="O92" s="109"/>
      <c r="P92" s="109"/>
      <c r="Q92" s="109"/>
      <c r="R92" s="109"/>
      <c r="S92" s="109"/>
      <c r="T92" s="109"/>
      <c r="U92" s="109"/>
      <c r="V92" s="109"/>
      <c r="W92" s="109"/>
      <c r="X92" s="116"/>
      <c r="Y92" s="116"/>
      <c r="Z92" s="116"/>
      <c r="AA92" s="109"/>
      <c r="AB92" s="109"/>
      <c r="AC92" s="109"/>
      <c r="AD92" s="109"/>
      <c r="AE92" s="119"/>
      <c r="AF92" s="119"/>
      <c r="AG92" s="112"/>
      <c r="AH92" s="112"/>
      <c r="AI92" s="109"/>
      <c r="AJ92" s="109" t="e">
        <f>VLOOKUP($AI92,Listas!$AB$1:$AC$10,2,FALSE)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VLOOKUP($B93,Listas!$A$2:$B$5,2,FALSE)</f>
        <v>#N/A</v>
      </c>
      <c r="D93" s="109"/>
      <c r="E93" s="110" t="e">
        <f>VLOOKUP($D93,Listas!$E$2:$F$11,2,FALSE)</f>
        <v>#N/A</v>
      </c>
      <c r="F93" s="109"/>
      <c r="G93" s="109"/>
      <c r="H93" s="109"/>
      <c r="I93" s="109"/>
      <c r="J93" s="109"/>
      <c r="K93" s="109"/>
      <c r="L93" s="109"/>
      <c r="M93" s="109"/>
      <c r="N93" s="109"/>
      <c r="O93" s="109"/>
      <c r="P93" s="109"/>
      <c r="Q93" s="109"/>
      <c r="R93" s="109"/>
      <c r="S93" s="109"/>
      <c r="T93" s="109"/>
      <c r="U93" s="109"/>
      <c r="V93" s="109"/>
      <c r="W93" s="109"/>
      <c r="X93" s="116"/>
      <c r="Y93" s="116"/>
      <c r="Z93" s="116"/>
      <c r="AA93" s="109"/>
      <c r="AB93" s="109"/>
      <c r="AC93" s="109"/>
      <c r="AD93" s="109"/>
      <c r="AE93" s="119"/>
      <c r="AF93" s="119"/>
      <c r="AG93" s="112"/>
      <c r="AH93" s="112"/>
      <c r="AI93" s="109"/>
      <c r="AJ93" s="109" t="e">
        <f>VLOOKUP($AI93,Listas!$AB$1:$AC$10,2,FALSE)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VLOOKUP($B94,Listas!$A$2:$B$5,2,FALSE)</f>
        <v>#N/A</v>
      </c>
      <c r="D94" s="109"/>
      <c r="E94" s="110" t="e">
        <f>VLOOKUP($D94,Listas!$E$2:$F$11,2,FALSE)</f>
        <v>#N/A</v>
      </c>
      <c r="F94" s="109"/>
      <c r="G94" s="109"/>
      <c r="H94" s="109"/>
      <c r="I94" s="109"/>
      <c r="J94" s="109"/>
      <c r="K94" s="109"/>
      <c r="L94" s="109"/>
      <c r="M94" s="109"/>
      <c r="N94" s="109"/>
      <c r="O94" s="109"/>
      <c r="P94" s="109"/>
      <c r="Q94" s="109"/>
      <c r="R94" s="109"/>
      <c r="S94" s="109"/>
      <c r="T94" s="109"/>
      <c r="U94" s="109"/>
      <c r="V94" s="109"/>
      <c r="W94" s="109"/>
      <c r="X94" s="116"/>
      <c r="Y94" s="116"/>
      <c r="Z94" s="116"/>
      <c r="AA94" s="109"/>
      <c r="AB94" s="109"/>
      <c r="AC94" s="109"/>
      <c r="AD94" s="109"/>
      <c r="AE94" s="119"/>
      <c r="AF94" s="119"/>
      <c r="AG94" s="112"/>
      <c r="AH94" s="112"/>
      <c r="AI94" s="109"/>
      <c r="AJ94" s="109" t="e">
        <f>VLOOKUP($AI94,Listas!$AB$1:$AC$10,2,FALSE)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VLOOKUP($B95,Listas!$A$2:$B$5,2,FALSE)</f>
        <v>#N/A</v>
      </c>
      <c r="D95" s="109"/>
      <c r="E95" s="110" t="e">
        <f>VLOOKUP($D95,Listas!$E$2:$F$11,2,FALSE)</f>
        <v>#N/A</v>
      </c>
      <c r="F95" s="109"/>
      <c r="G95" s="109"/>
      <c r="H95" s="109"/>
      <c r="I95" s="109"/>
      <c r="J95" s="109"/>
      <c r="K95" s="109"/>
      <c r="L95" s="109"/>
      <c r="M95" s="109"/>
      <c r="N95" s="109"/>
      <c r="O95" s="109"/>
      <c r="P95" s="109"/>
      <c r="Q95" s="109"/>
      <c r="R95" s="109"/>
      <c r="S95" s="109"/>
      <c r="T95" s="109"/>
      <c r="U95" s="109"/>
      <c r="V95" s="109"/>
      <c r="W95" s="109"/>
      <c r="X95" s="116"/>
      <c r="Y95" s="116"/>
      <c r="Z95" s="116"/>
      <c r="AA95" s="109"/>
      <c r="AB95" s="109"/>
      <c r="AC95" s="109"/>
      <c r="AD95" s="109"/>
      <c r="AE95" s="119"/>
      <c r="AF95" s="119"/>
      <c r="AG95" s="112"/>
      <c r="AH95" s="112"/>
      <c r="AI95" s="109"/>
      <c r="AJ95" s="109" t="e">
        <f>VLOOKUP($AI95,Listas!$AB$1:$AC$10,2,FALSE)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VLOOKUP($B96,Listas!$A$2:$B$5,2,FALSE)</f>
        <v>#N/A</v>
      </c>
      <c r="D96" s="109"/>
      <c r="E96" s="110" t="e">
        <f>VLOOKUP($D96,Listas!$E$2:$F$11,2,FALSE)</f>
        <v>#N/A</v>
      </c>
      <c r="F96" s="109"/>
      <c r="G96" s="109"/>
      <c r="H96" s="109"/>
      <c r="I96" s="109"/>
      <c r="J96" s="109"/>
      <c r="K96" s="109"/>
      <c r="L96" s="109"/>
      <c r="M96" s="109"/>
      <c r="N96" s="109"/>
      <c r="O96" s="109"/>
      <c r="P96" s="109"/>
      <c r="Q96" s="109"/>
      <c r="R96" s="109"/>
      <c r="S96" s="109"/>
      <c r="T96" s="109"/>
      <c r="U96" s="109"/>
      <c r="V96" s="109"/>
      <c r="W96" s="109"/>
      <c r="X96" s="116"/>
      <c r="Y96" s="116"/>
      <c r="Z96" s="116"/>
      <c r="AA96" s="109"/>
      <c r="AB96" s="109"/>
      <c r="AC96" s="109"/>
      <c r="AD96" s="109"/>
      <c r="AE96" s="119"/>
      <c r="AF96" s="119"/>
      <c r="AG96" s="112"/>
      <c r="AH96" s="112"/>
      <c r="AI96" s="109"/>
      <c r="AJ96" s="109" t="e">
        <f>VLOOKUP($AI96,Listas!$AB$1:$AC$10,2,FALSE)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VLOOKUP($B97,Listas!$A$2:$B$5,2,FALSE)</f>
        <v>#N/A</v>
      </c>
      <c r="D97" s="109"/>
      <c r="E97" s="110" t="e">
        <f>VLOOKUP($D97,Listas!$E$2:$F$11,2,FALSE)</f>
        <v>#N/A</v>
      </c>
      <c r="F97" s="109"/>
      <c r="G97" s="109"/>
      <c r="H97" s="109"/>
      <c r="I97" s="109"/>
      <c r="J97" s="109"/>
      <c r="K97" s="109"/>
      <c r="L97" s="109"/>
      <c r="M97" s="109"/>
      <c r="N97" s="109"/>
      <c r="O97" s="109"/>
      <c r="P97" s="109"/>
      <c r="Q97" s="109"/>
      <c r="R97" s="109"/>
      <c r="S97" s="109"/>
      <c r="T97" s="109"/>
      <c r="U97" s="109"/>
      <c r="V97" s="109"/>
      <c r="W97" s="109"/>
      <c r="X97" s="116"/>
      <c r="Y97" s="116"/>
      <c r="Z97" s="116"/>
      <c r="AA97" s="109"/>
      <c r="AB97" s="109"/>
      <c r="AC97" s="109"/>
      <c r="AD97" s="109"/>
      <c r="AE97" s="119"/>
      <c r="AF97" s="119"/>
      <c r="AG97" s="112"/>
      <c r="AH97" s="112"/>
      <c r="AI97" s="109"/>
      <c r="AJ97" s="109" t="e">
        <f>VLOOKUP($AI97,Listas!$AB$1:$AC$10,2,FALSE)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VLOOKUP($B98,Listas!$A$2:$B$5,2,FALSE)</f>
        <v>#N/A</v>
      </c>
      <c r="D98" s="109"/>
      <c r="E98" s="110" t="e">
        <f>VLOOKUP($D98,Listas!$E$2:$F$11,2,FALSE)</f>
        <v>#N/A</v>
      </c>
      <c r="F98" s="109"/>
      <c r="G98" s="109"/>
      <c r="H98" s="109"/>
      <c r="I98" s="109"/>
      <c r="J98" s="109"/>
      <c r="K98" s="109"/>
      <c r="L98" s="109"/>
      <c r="M98" s="109"/>
      <c r="N98" s="109"/>
      <c r="O98" s="109"/>
      <c r="P98" s="109"/>
      <c r="Q98" s="109"/>
      <c r="R98" s="109"/>
      <c r="S98" s="109"/>
      <c r="T98" s="109"/>
      <c r="U98" s="109"/>
      <c r="V98" s="109"/>
      <c r="W98" s="109"/>
      <c r="X98" s="116"/>
      <c r="Y98" s="116"/>
      <c r="Z98" s="116"/>
      <c r="AA98" s="109"/>
      <c r="AB98" s="109"/>
      <c r="AC98" s="109"/>
      <c r="AD98" s="109"/>
      <c r="AE98" s="119"/>
      <c r="AF98" s="119"/>
      <c r="AG98" s="112"/>
      <c r="AH98" s="112"/>
      <c r="AI98" s="109"/>
      <c r="AJ98" s="109" t="e">
        <f>VLOOKUP($AI98,Listas!$AB$1:$AC$10,2,FALSE)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VLOOKUP($B99,Listas!$A$2:$B$5,2,FALSE)</f>
        <v>#N/A</v>
      </c>
      <c r="D99" s="109"/>
      <c r="E99" s="110" t="e">
        <f>VLOOKUP($D99,Listas!$E$2:$F$11,2,FALSE)</f>
        <v>#N/A</v>
      </c>
      <c r="F99" s="109"/>
      <c r="G99" s="109"/>
      <c r="H99" s="109"/>
      <c r="I99" s="109"/>
      <c r="J99" s="109"/>
      <c r="K99" s="109"/>
      <c r="L99" s="109"/>
      <c r="M99" s="109"/>
      <c r="N99" s="109"/>
      <c r="O99" s="109"/>
      <c r="P99" s="109"/>
      <c r="Q99" s="109"/>
      <c r="R99" s="109"/>
      <c r="S99" s="109"/>
      <c r="T99" s="109"/>
      <c r="U99" s="109"/>
      <c r="V99" s="109"/>
      <c r="W99" s="109"/>
      <c r="X99" s="120"/>
      <c r="Y99" s="120"/>
      <c r="Z99" s="116"/>
      <c r="AA99" s="109"/>
      <c r="AB99" s="109"/>
      <c r="AC99" s="109"/>
      <c r="AD99" s="109"/>
      <c r="AE99" s="119"/>
      <c r="AF99" s="119"/>
      <c r="AG99" s="112"/>
      <c r="AH99" s="112"/>
      <c r="AI99" s="109"/>
      <c r="AJ99" s="109" t="e">
        <f>VLOOKUP($AI99,Listas!$AB$1:$AC$10,2,FALSE)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VLOOKUP($B100,Listas!$A$2:$B$5,2,FALSE)</f>
        <v>#N/A</v>
      </c>
      <c r="D100" s="109"/>
      <c r="E100" s="110" t="e">
        <f>VLOOKUP($D100,Listas!$E$2:$F$11,2,FALSE)</f>
        <v>#N/A</v>
      </c>
      <c r="F100" s="109"/>
      <c r="G100" s="109"/>
      <c r="H100" s="109"/>
      <c r="I100" s="109"/>
      <c r="J100" s="109"/>
      <c r="K100" s="109"/>
      <c r="L100" s="109"/>
      <c r="M100" s="109"/>
      <c r="N100" s="109"/>
      <c r="O100" s="109"/>
      <c r="P100" s="109"/>
      <c r="Q100" s="109"/>
      <c r="R100" s="109"/>
      <c r="S100" s="109"/>
      <c r="T100" s="109"/>
      <c r="U100" s="109"/>
      <c r="V100" s="109"/>
      <c r="W100" s="109"/>
      <c r="X100" s="120"/>
      <c r="Y100" s="120"/>
      <c r="Z100" s="116"/>
      <c r="AA100" s="109"/>
      <c r="AB100" s="109"/>
      <c r="AC100" s="109"/>
      <c r="AD100" s="109"/>
      <c r="AE100" s="119"/>
      <c r="AF100" s="119"/>
      <c r="AG100" s="112"/>
      <c r="AH100" s="112"/>
      <c r="AI100" s="109"/>
      <c r="AJ100" s="109" t="e">
        <f>VLOOKUP($AI100,Listas!$AB$1:$AC$10,2,FALSE)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VLOOKUP($B101,Listas!$A$2:$B$5,2,FALSE)</f>
        <v>#N/A</v>
      </c>
      <c r="D101" s="109"/>
      <c r="E101" s="110" t="e">
        <f>VLOOKUP($D101,Listas!$E$2:$F$11,2,FALSE)</f>
        <v>#N/A</v>
      </c>
      <c r="F101" s="109"/>
      <c r="G101" s="109"/>
      <c r="H101" s="109"/>
      <c r="I101" s="109"/>
      <c r="J101" s="109"/>
      <c r="K101" s="109"/>
      <c r="L101" s="109"/>
      <c r="M101" s="109"/>
      <c r="N101" s="109"/>
      <c r="O101" s="109"/>
      <c r="P101" s="109"/>
      <c r="Q101" s="109"/>
      <c r="R101" s="109"/>
      <c r="S101" s="109"/>
      <c r="T101" s="109"/>
      <c r="U101" s="109"/>
      <c r="V101" s="109"/>
      <c r="W101" s="109"/>
      <c r="X101" s="120"/>
      <c r="Y101" s="120"/>
      <c r="Z101" s="116"/>
      <c r="AA101" s="109"/>
      <c r="AB101" s="109"/>
      <c r="AC101" s="109"/>
      <c r="AD101" s="109"/>
      <c r="AE101" s="119"/>
      <c r="AF101" s="119"/>
      <c r="AG101" s="112"/>
      <c r="AH101" s="112"/>
      <c r="AI101" s="109"/>
      <c r="AJ101" s="109" t="e">
        <f>VLOOKUP($AI101,Listas!$AB$1:$AC$10,2,FALSE)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VLOOKUP($B102,Listas!$A$2:$B$5,2,FALSE)</f>
        <v>#N/A</v>
      </c>
      <c r="D102" s="109"/>
      <c r="E102" s="110" t="e">
        <f>VLOOKUP($D102,Listas!$E$2:$F$11,2,FALSE)</f>
        <v>#N/A</v>
      </c>
      <c r="F102" s="109"/>
      <c r="G102" s="109"/>
      <c r="H102" s="109"/>
      <c r="I102" s="109"/>
      <c r="J102" s="109"/>
      <c r="K102" s="109"/>
      <c r="L102" s="109"/>
      <c r="M102" s="109"/>
      <c r="N102" s="109"/>
      <c r="O102" s="109"/>
      <c r="P102" s="109"/>
      <c r="Q102" s="109"/>
      <c r="R102" s="109"/>
      <c r="S102" s="109"/>
      <c r="T102" s="109"/>
      <c r="U102" s="109"/>
      <c r="V102" s="109"/>
      <c r="W102" s="109"/>
      <c r="X102" s="120"/>
      <c r="Y102" s="120"/>
      <c r="Z102" s="116"/>
      <c r="AA102" s="109"/>
      <c r="AB102" s="109"/>
      <c r="AC102" s="109"/>
      <c r="AD102" s="109"/>
      <c r="AE102" s="121"/>
      <c r="AF102" s="121"/>
      <c r="AG102" s="112"/>
      <c r="AH102" s="112"/>
      <c r="AI102" s="109"/>
      <c r="AJ102" s="109" t="e">
        <f>VLOOKUP($AI102,Listas!$AB$1:$AC$10,2,FALSE)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VLOOKUP($B103,Listas!$A$2:$B$5,2,FALSE)</f>
        <v>#N/A</v>
      </c>
      <c r="D103" s="109"/>
      <c r="E103" s="110" t="e">
        <f>VLOOKUP($D103,Listas!$E$2:$F$11,2,FALSE)</f>
        <v>#N/A</v>
      </c>
      <c r="F103" s="109"/>
      <c r="G103" s="109"/>
      <c r="H103" s="109"/>
      <c r="I103" s="109"/>
      <c r="J103" s="109"/>
      <c r="K103" s="109"/>
      <c r="L103" s="109"/>
      <c r="M103" s="109"/>
      <c r="N103" s="109"/>
      <c r="O103" s="109"/>
      <c r="P103" s="109"/>
      <c r="Q103" s="109"/>
      <c r="R103" s="109"/>
      <c r="S103" s="109"/>
      <c r="T103" s="109"/>
      <c r="U103" s="109"/>
      <c r="V103" s="109"/>
      <c r="W103" s="109"/>
      <c r="X103" s="120"/>
      <c r="Y103" s="120"/>
      <c r="Z103" s="116"/>
      <c r="AA103" s="109"/>
      <c r="AB103" s="109"/>
      <c r="AC103" s="109"/>
      <c r="AD103" s="109"/>
      <c r="AE103" s="119"/>
      <c r="AF103" s="119"/>
      <c r="AG103" s="112"/>
      <c r="AH103" s="112"/>
      <c r="AI103" s="109"/>
      <c r="AJ103" s="109" t="e">
        <f>VLOOKUP($AI103,Listas!$AB$1:$AC$10,2,FALSE)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VLOOKUP($B104,Listas!$A$2:$B$5,2,FALSE)</f>
        <v>#N/A</v>
      </c>
      <c r="D104" s="109"/>
      <c r="E104" s="110" t="e">
        <f>VLOOKUP($D104,Listas!$E$2:$F$11,2,FALSE)</f>
        <v>#N/A</v>
      </c>
      <c r="F104" s="109"/>
      <c r="G104" s="109"/>
      <c r="H104" s="109"/>
      <c r="I104" s="109"/>
      <c r="J104" s="109"/>
      <c r="K104" s="109"/>
      <c r="L104" s="109"/>
      <c r="M104" s="109"/>
      <c r="N104" s="109"/>
      <c r="O104" s="109"/>
      <c r="P104" s="109"/>
      <c r="Q104" s="109"/>
      <c r="R104" s="109"/>
      <c r="S104" s="109"/>
      <c r="T104" s="109"/>
      <c r="U104" s="109"/>
      <c r="V104" s="109"/>
      <c r="W104" s="109"/>
      <c r="X104" s="116"/>
      <c r="Y104" s="116"/>
      <c r="Z104" s="116"/>
      <c r="AA104" s="109"/>
      <c r="AB104" s="109"/>
      <c r="AC104" s="109"/>
      <c r="AD104" s="109"/>
      <c r="AE104" s="119"/>
      <c r="AF104" s="119"/>
      <c r="AG104" s="112"/>
      <c r="AH104" s="112"/>
      <c r="AI104" s="109"/>
      <c r="AJ104" s="109" t="e">
        <f>VLOOKUP($AI104,Listas!$AB$1:$AC$10,2,FALSE)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VLOOKUP($B105,Listas!$A$2:$B$5,2,FALSE)</f>
        <v>#N/A</v>
      </c>
      <c r="D105" s="109"/>
      <c r="E105" s="110" t="e">
        <f>VLOOKUP($D105,Listas!$E$2:$F$11,2,FALSE)</f>
        <v>#N/A</v>
      </c>
      <c r="F105" s="109"/>
      <c r="G105" s="109"/>
      <c r="H105" s="109"/>
      <c r="I105" s="109"/>
      <c r="J105" s="109"/>
      <c r="K105" s="109"/>
      <c r="L105" s="109"/>
      <c r="M105" s="109"/>
      <c r="N105" s="109"/>
      <c r="O105" s="109"/>
      <c r="P105" s="109"/>
      <c r="Q105" s="109"/>
      <c r="R105" s="109"/>
      <c r="S105" s="109"/>
      <c r="T105" s="109"/>
      <c r="U105" s="109"/>
      <c r="V105" s="109"/>
      <c r="W105" s="109"/>
      <c r="X105" s="116"/>
      <c r="Y105" s="116"/>
      <c r="Z105" s="116"/>
      <c r="AA105" s="109"/>
      <c r="AB105" s="109"/>
      <c r="AC105" s="109"/>
      <c r="AD105" s="109"/>
      <c r="AE105" s="119"/>
      <c r="AF105" s="119"/>
      <c r="AG105" s="112"/>
      <c r="AH105" s="112"/>
      <c r="AI105" s="109"/>
      <c r="AJ105" s="109" t="e">
        <f>VLOOKUP($AI105,Listas!$AB$1:$AC$10,2,FALSE)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VLOOKUP($B106,Listas!$A$2:$B$5,2,FALSE)</f>
        <v>#N/A</v>
      </c>
      <c r="D106" s="109"/>
      <c r="E106" s="110" t="e">
        <f>VLOOKUP($D106,Listas!$E$2:$F$11,2,FALSE)</f>
        <v>#N/A</v>
      </c>
      <c r="F106" s="109"/>
      <c r="G106" s="109"/>
      <c r="H106" s="109"/>
      <c r="I106" s="109"/>
      <c r="J106" s="109"/>
      <c r="K106" s="109"/>
      <c r="L106" s="109"/>
      <c r="M106" s="109"/>
      <c r="N106" s="109"/>
      <c r="O106" s="109"/>
      <c r="P106" s="109"/>
      <c r="Q106" s="109"/>
      <c r="R106" s="109"/>
      <c r="S106" s="109"/>
      <c r="T106" s="109"/>
      <c r="U106" s="109"/>
      <c r="V106" s="109"/>
      <c r="W106" s="109"/>
      <c r="X106" s="116"/>
      <c r="Y106" s="116"/>
      <c r="Z106" s="116"/>
      <c r="AA106" s="109"/>
      <c r="AB106" s="109"/>
      <c r="AC106" s="109"/>
      <c r="AD106" s="109"/>
      <c r="AE106" s="119"/>
      <c r="AF106" s="119"/>
      <c r="AG106" s="112"/>
      <c r="AH106" s="112"/>
      <c r="AI106" s="109"/>
      <c r="AJ106" s="109" t="e">
        <f>VLOOKUP($AI106,Listas!$AB$1:$AC$10,2,FALSE)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VLOOKUP($B107,Listas!$A$2:$B$5,2,FALSE)</f>
        <v>#N/A</v>
      </c>
      <c r="D107" s="109"/>
      <c r="E107" s="110" t="e">
        <f>VLOOKUP($D107,Listas!$E$2:$F$11,2,FALSE)</f>
        <v>#N/A</v>
      </c>
      <c r="F107" s="109"/>
      <c r="G107" s="109"/>
      <c r="H107" s="109"/>
      <c r="I107" s="109"/>
      <c r="J107" s="109"/>
      <c r="K107" s="109"/>
      <c r="L107" s="109"/>
      <c r="M107" s="109"/>
      <c r="N107" s="109"/>
      <c r="O107" s="109"/>
      <c r="P107" s="109"/>
      <c r="Q107" s="109"/>
      <c r="R107" s="109"/>
      <c r="S107" s="109"/>
      <c r="T107" s="109"/>
      <c r="U107" s="109"/>
      <c r="V107" s="109"/>
      <c r="W107" s="109"/>
      <c r="X107" s="116"/>
      <c r="Y107" s="116"/>
      <c r="Z107" s="116"/>
      <c r="AA107" s="109"/>
      <c r="AB107" s="109"/>
      <c r="AC107" s="109"/>
      <c r="AD107" s="109"/>
      <c r="AE107" s="119"/>
      <c r="AF107" s="119"/>
      <c r="AG107" s="112"/>
      <c r="AH107" s="112"/>
      <c r="AI107" s="109"/>
      <c r="AJ107" s="109" t="e">
        <f>VLOOKUP($AI107,Listas!$AB$1:$AC$10,2,FALSE)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VLOOKUP($B108,Listas!$A$2:$B$5,2,FALSE)</f>
        <v>#N/A</v>
      </c>
      <c r="D108" s="109"/>
      <c r="E108" s="110" t="e">
        <f>VLOOKUP($D108,Listas!$E$2:$F$11,2,FALSE)</f>
        <v>#N/A</v>
      </c>
      <c r="F108" s="109"/>
      <c r="G108" s="109"/>
      <c r="H108" s="109"/>
      <c r="I108" s="109"/>
      <c r="J108" s="109"/>
      <c r="K108" s="109"/>
      <c r="L108" s="109"/>
      <c r="M108" s="109"/>
      <c r="N108" s="109"/>
      <c r="O108" s="109"/>
      <c r="P108" s="109"/>
      <c r="Q108" s="109"/>
      <c r="R108" s="109"/>
      <c r="S108" s="109"/>
      <c r="T108" s="109"/>
      <c r="U108" s="109"/>
      <c r="V108" s="109"/>
      <c r="W108" s="109"/>
      <c r="X108" s="116"/>
      <c r="Y108" s="116"/>
      <c r="Z108" s="116"/>
      <c r="AA108" s="109"/>
      <c r="AB108" s="109"/>
      <c r="AC108" s="109"/>
      <c r="AD108" s="109"/>
      <c r="AE108" s="119"/>
      <c r="AF108" s="119"/>
      <c r="AG108" s="112"/>
      <c r="AH108" s="112"/>
      <c r="AI108" s="109"/>
      <c r="AJ108" s="109" t="e">
        <f>VLOOKUP($AI108,Listas!$AB$1:$AC$10,2,FALSE)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VLOOKUP($B109,Listas!$A$2:$B$5,2,FALSE)</f>
        <v>#N/A</v>
      </c>
      <c r="D109" s="109"/>
      <c r="E109" s="110" t="e">
        <f>VLOOKUP($D109,Listas!$E$2:$F$11,2,FALSE)</f>
        <v>#N/A</v>
      </c>
      <c r="F109" s="109"/>
      <c r="G109" s="109"/>
      <c r="H109" s="109"/>
      <c r="I109" s="109"/>
      <c r="J109" s="109"/>
      <c r="K109" s="109"/>
      <c r="L109" s="109"/>
      <c r="M109" s="109"/>
      <c r="N109" s="109"/>
      <c r="O109" s="109"/>
      <c r="P109" s="109"/>
      <c r="Q109" s="109"/>
      <c r="R109" s="109"/>
      <c r="S109" s="109"/>
      <c r="T109" s="109"/>
      <c r="U109" s="109"/>
      <c r="V109" s="109"/>
      <c r="W109" s="109"/>
      <c r="X109" s="116"/>
      <c r="Y109" s="116"/>
      <c r="Z109" s="116"/>
      <c r="AA109" s="109"/>
      <c r="AB109" s="109"/>
      <c r="AC109" s="109"/>
      <c r="AD109" s="109"/>
      <c r="AE109" s="119"/>
      <c r="AF109" s="119"/>
      <c r="AG109" s="112"/>
      <c r="AH109" s="112"/>
      <c r="AI109" s="109"/>
      <c r="AJ109" s="109" t="e">
        <f>VLOOKUP($AI109,Listas!$AB$1:$AC$10,2,FALSE)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VLOOKUP($B110,Listas!$A$2:$B$5,2,FALSE)</f>
        <v>#N/A</v>
      </c>
      <c r="D110" s="109"/>
      <c r="E110" s="110" t="e">
        <f>VLOOKUP($D110,Listas!$E$2:$F$11,2,FALSE)</f>
        <v>#N/A</v>
      </c>
      <c r="F110" s="109"/>
      <c r="G110" s="109"/>
      <c r="H110" s="109"/>
      <c r="I110" s="109"/>
      <c r="J110" s="109"/>
      <c r="K110" s="109"/>
      <c r="L110" s="109"/>
      <c r="M110" s="109"/>
      <c r="N110" s="109"/>
      <c r="O110" s="109"/>
      <c r="P110" s="109"/>
      <c r="Q110" s="109"/>
      <c r="R110" s="109"/>
      <c r="S110" s="109"/>
      <c r="T110" s="109"/>
      <c r="U110" s="109"/>
      <c r="V110" s="109"/>
      <c r="W110" s="109"/>
      <c r="X110" s="116"/>
      <c r="Y110" s="116"/>
      <c r="Z110" s="116"/>
      <c r="AA110" s="109"/>
      <c r="AB110" s="109"/>
      <c r="AC110" s="109"/>
      <c r="AD110" s="109"/>
      <c r="AE110" s="119"/>
      <c r="AF110" s="119"/>
      <c r="AG110" s="112"/>
      <c r="AH110" s="112"/>
      <c r="AI110" s="109"/>
      <c r="AJ110" s="109" t="e">
        <f>VLOOKUP($AI110,Listas!$AB$1:$AC$10,2,FALSE)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VLOOKUP($B111,Listas!$A$2:$B$5,2,FALSE)</f>
        <v>#N/A</v>
      </c>
      <c r="D111" s="109"/>
      <c r="E111" s="110" t="e">
        <f>VLOOKUP($D111,Listas!$E$2:$F$11,2,FALSE)</f>
        <v>#N/A</v>
      </c>
      <c r="F111" s="109"/>
      <c r="G111" s="109"/>
      <c r="H111" s="109"/>
      <c r="I111" s="109"/>
      <c r="J111" s="109"/>
      <c r="K111" s="109"/>
      <c r="L111" s="109"/>
      <c r="M111" s="109"/>
      <c r="N111" s="109"/>
      <c r="O111" s="109"/>
      <c r="P111" s="109"/>
      <c r="Q111" s="109"/>
      <c r="R111" s="109"/>
      <c r="S111" s="109"/>
      <c r="T111" s="109"/>
      <c r="U111" s="109"/>
      <c r="V111" s="109"/>
      <c r="W111" s="109"/>
      <c r="X111" s="116"/>
      <c r="Y111" s="116"/>
      <c r="Z111" s="116"/>
      <c r="AA111" s="109"/>
      <c r="AB111" s="109"/>
      <c r="AC111" s="109"/>
      <c r="AD111" s="109"/>
      <c r="AE111" s="119"/>
      <c r="AF111" s="119"/>
      <c r="AG111" s="112"/>
      <c r="AH111" s="112"/>
      <c r="AI111" s="109"/>
      <c r="AJ111" s="109" t="e">
        <f>VLOOKUP($AI111,Listas!$AB$1:$AC$10,2,FALSE)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VLOOKUP($B112,Listas!$A$2:$B$5,2,FALSE)</f>
        <v>#N/A</v>
      </c>
      <c r="D112" s="109"/>
      <c r="E112" s="110" t="e">
        <f>VLOOKUP($D112,Listas!$E$2:$F$11,2,FALSE)</f>
        <v>#N/A</v>
      </c>
      <c r="F112" s="109"/>
      <c r="G112" s="109"/>
      <c r="H112" s="109"/>
      <c r="I112" s="109"/>
      <c r="J112" s="109"/>
      <c r="K112" s="109"/>
      <c r="L112" s="109"/>
      <c r="M112" s="109"/>
      <c r="N112" s="109"/>
      <c r="O112" s="109"/>
      <c r="P112" s="109"/>
      <c r="Q112" s="109"/>
      <c r="R112" s="109"/>
      <c r="S112" s="109"/>
      <c r="T112" s="109"/>
      <c r="U112" s="109"/>
      <c r="V112" s="109"/>
      <c r="W112" s="109"/>
      <c r="X112" s="116"/>
      <c r="Y112" s="116"/>
      <c r="Z112" s="116"/>
      <c r="AA112" s="109"/>
      <c r="AB112" s="109"/>
      <c r="AC112" s="109"/>
      <c r="AD112" s="109"/>
      <c r="AE112" s="119"/>
      <c r="AF112" s="119"/>
      <c r="AG112" s="112"/>
      <c r="AH112" s="112"/>
      <c r="AI112" s="109"/>
      <c r="AJ112" s="109" t="e">
        <f>VLOOKUP($AI112,Listas!$AB$1:$AC$10,2,FALSE)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VLOOKUP($B113,Listas!$A$2:$B$5,2,FALSE)</f>
        <v>#N/A</v>
      </c>
      <c r="D113" s="109"/>
      <c r="E113" s="110" t="e">
        <f>VLOOKUP($D113,Listas!$E$2:$F$11,2,FALSE)</f>
        <v>#N/A</v>
      </c>
      <c r="F113" s="109"/>
      <c r="G113" s="109"/>
      <c r="H113" s="109"/>
      <c r="I113" s="109"/>
      <c r="J113" s="109"/>
      <c r="K113" s="109"/>
      <c r="L113" s="109"/>
      <c r="M113" s="109"/>
      <c r="N113" s="109"/>
      <c r="O113" s="109"/>
      <c r="P113" s="109"/>
      <c r="Q113" s="109"/>
      <c r="R113" s="109"/>
      <c r="S113" s="109"/>
      <c r="T113" s="109"/>
      <c r="U113" s="109"/>
      <c r="V113" s="109"/>
      <c r="W113" s="109"/>
      <c r="X113" s="116"/>
      <c r="Y113" s="116"/>
      <c r="Z113" s="116"/>
      <c r="AA113" s="109"/>
      <c r="AB113" s="109"/>
      <c r="AC113" s="109"/>
      <c r="AD113" s="109"/>
      <c r="AE113" s="119"/>
      <c r="AF113" s="119"/>
      <c r="AG113" s="112"/>
      <c r="AH113" s="112"/>
      <c r="AI113" s="109"/>
      <c r="AJ113" s="109" t="e">
        <f>VLOOKUP($AI113,Listas!$AB$1:$AC$10,2,FALSE)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VLOOKUP($B114,Listas!$A$2:$B$5,2,FALSE)</f>
        <v>#N/A</v>
      </c>
      <c r="D114" s="109"/>
      <c r="E114" s="110" t="e">
        <f>VLOOKUP($D114,Listas!$E$2:$F$11,2,FALSE)</f>
        <v>#N/A</v>
      </c>
      <c r="F114" s="109"/>
      <c r="G114" s="109"/>
      <c r="H114" s="109"/>
      <c r="I114" s="109"/>
      <c r="J114" s="109"/>
      <c r="K114" s="109"/>
      <c r="L114" s="109"/>
      <c r="M114" s="109"/>
      <c r="N114" s="109"/>
      <c r="O114" s="109"/>
      <c r="P114" s="109"/>
      <c r="Q114" s="109"/>
      <c r="R114" s="109"/>
      <c r="S114" s="109"/>
      <c r="T114" s="109"/>
      <c r="U114" s="109"/>
      <c r="V114" s="109"/>
      <c r="W114" s="109"/>
      <c r="X114" s="116"/>
      <c r="Y114" s="116"/>
      <c r="Z114" s="116"/>
      <c r="AA114" s="109"/>
      <c r="AB114" s="109"/>
      <c r="AC114" s="109"/>
      <c r="AD114" s="109"/>
      <c r="AE114" s="113"/>
      <c r="AF114" s="113"/>
      <c r="AG114" s="112"/>
      <c r="AH114" s="112"/>
      <c r="AI114" s="109"/>
      <c r="AJ114" s="109" t="e">
        <f>VLOOKUP($AI114,Listas!$AB$1:$AC$10,2,FALSE)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VLOOKUP($B115,Listas!$A$2:$B$5,2,FALSE)</f>
        <v>#N/A</v>
      </c>
      <c r="D115" s="109"/>
      <c r="E115" s="110" t="e">
        <f>VLOOKUP($D115,Listas!$E$2:$F$11,2,FALSE)</f>
        <v>#N/A</v>
      </c>
      <c r="F115" s="109"/>
      <c r="G115" s="109"/>
      <c r="H115" s="109"/>
      <c r="I115" s="109"/>
      <c r="J115" s="109"/>
      <c r="K115" s="109"/>
      <c r="L115" s="109"/>
      <c r="M115" s="109"/>
      <c r="N115" s="109"/>
      <c r="O115" s="109"/>
      <c r="P115" s="109"/>
      <c r="Q115" s="109"/>
      <c r="R115" s="109"/>
      <c r="S115" s="109"/>
      <c r="T115" s="109"/>
      <c r="U115" s="109"/>
      <c r="V115" s="109"/>
      <c r="W115" s="109"/>
      <c r="X115" s="122"/>
      <c r="Y115" s="122"/>
      <c r="Z115" s="116"/>
      <c r="AA115" s="109"/>
      <c r="AB115" s="109"/>
      <c r="AC115" s="109"/>
      <c r="AD115" s="109"/>
      <c r="AE115" s="113"/>
      <c r="AF115" s="113"/>
      <c r="AG115" s="112"/>
      <c r="AH115" s="112"/>
      <c r="AI115" s="109"/>
      <c r="AJ115" s="109" t="e">
        <f>VLOOKUP($AI115,Listas!$AB$1:$AC$10,2,FALSE)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VLOOKUP($B116,Listas!$A$2:$B$5,2,FALSE)</f>
        <v>#N/A</v>
      </c>
      <c r="D116" s="109"/>
      <c r="E116" s="110" t="e">
        <f>VLOOKUP($D116,Listas!$E$2:$F$11,2,FALSE)</f>
        <v>#N/A</v>
      </c>
      <c r="F116" s="109"/>
      <c r="G116" s="109"/>
      <c r="H116" s="109"/>
      <c r="I116" s="109"/>
      <c r="J116" s="109"/>
      <c r="K116" s="109"/>
      <c r="L116" s="109"/>
      <c r="M116" s="109"/>
      <c r="N116" s="109"/>
      <c r="O116" s="109"/>
      <c r="P116" s="109"/>
      <c r="Q116" s="109"/>
      <c r="R116" s="109"/>
      <c r="S116" s="109"/>
      <c r="T116" s="109"/>
      <c r="U116" s="109"/>
      <c r="V116" s="109"/>
      <c r="W116" s="109"/>
      <c r="X116" s="116"/>
      <c r="Y116" s="116"/>
      <c r="Z116" s="116"/>
      <c r="AA116" s="109"/>
      <c r="AB116" s="109"/>
      <c r="AC116" s="109"/>
      <c r="AD116" s="109"/>
      <c r="AE116" s="113"/>
      <c r="AF116" s="113"/>
      <c r="AG116" s="112"/>
      <c r="AH116" s="112"/>
      <c r="AI116" s="109"/>
      <c r="AJ116" s="109" t="e">
        <f>VLOOKUP($AI116,Listas!$AB$1:$AC$10,2,FALSE)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VLOOKUP($B117,Listas!$A$2:$B$5,2,FALSE)</f>
        <v>#N/A</v>
      </c>
      <c r="D117" s="109"/>
      <c r="E117" s="110" t="e">
        <f>VLOOKUP($D117,Listas!$E$2:$F$11,2,FALSE)</f>
        <v>#N/A</v>
      </c>
      <c r="F117" s="109"/>
      <c r="G117" s="109"/>
      <c r="H117" s="109"/>
      <c r="I117" s="109"/>
      <c r="J117" s="109"/>
      <c r="K117" s="109"/>
      <c r="L117" s="109"/>
      <c r="M117" s="109"/>
      <c r="N117" s="109"/>
      <c r="O117" s="109"/>
      <c r="P117" s="109"/>
      <c r="Q117" s="109"/>
      <c r="R117" s="109"/>
      <c r="S117" s="109"/>
      <c r="T117" s="109"/>
      <c r="U117" s="109"/>
      <c r="V117" s="109"/>
      <c r="W117" s="109"/>
      <c r="X117" s="116"/>
      <c r="Y117" s="116"/>
      <c r="Z117" s="116"/>
      <c r="AA117" s="109"/>
      <c r="AB117" s="109"/>
      <c r="AC117" s="109"/>
      <c r="AD117" s="109"/>
      <c r="AE117" s="113"/>
      <c r="AF117" s="113"/>
      <c r="AG117" s="112"/>
      <c r="AH117" s="112"/>
      <c r="AI117" s="109"/>
      <c r="AJ117" s="109" t="e">
        <f>VLOOKUP($AI117,Listas!$AB$1:$AC$10,2,FALSE)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VLOOKUP($B118,Listas!$A$2:$B$5,2,FALSE)</f>
        <v>#N/A</v>
      </c>
      <c r="D118" s="109"/>
      <c r="E118" s="110" t="e">
        <f>VLOOKUP($D118,Listas!$E$2:$F$11,2,FALSE)</f>
        <v>#N/A</v>
      </c>
      <c r="F118" s="109"/>
      <c r="G118" s="109"/>
      <c r="H118" s="109"/>
      <c r="I118" s="109"/>
      <c r="J118" s="109"/>
      <c r="K118" s="109"/>
      <c r="L118" s="109"/>
      <c r="M118" s="109"/>
      <c r="N118" s="109"/>
      <c r="O118" s="109"/>
      <c r="P118" s="109"/>
      <c r="Q118" s="109"/>
      <c r="R118" s="109"/>
      <c r="S118" s="109"/>
      <c r="T118" s="109"/>
      <c r="U118" s="109"/>
      <c r="V118" s="109"/>
      <c r="W118" s="109"/>
      <c r="X118" s="116"/>
      <c r="Y118" s="116"/>
      <c r="Z118" s="122"/>
      <c r="AA118" s="109"/>
      <c r="AB118" s="109"/>
      <c r="AC118" s="109"/>
      <c r="AD118" s="109"/>
      <c r="AE118" s="113"/>
      <c r="AF118" s="113"/>
      <c r="AG118" s="112"/>
      <c r="AH118" s="112"/>
      <c r="AI118" s="109"/>
      <c r="AJ118" s="109" t="e">
        <f>VLOOKUP($AI118,Listas!$AB$1:$AC$10,2,FALSE)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VLOOKUP($B119,Listas!$A$2:$B$5,2,FALSE)</f>
        <v>#N/A</v>
      </c>
      <c r="D119" s="109"/>
      <c r="E119" s="110" t="e">
        <f>VLOOKUP($D119,Listas!$E$2:$F$11,2,FALSE)</f>
        <v>#N/A</v>
      </c>
      <c r="F119" s="109"/>
      <c r="G119" s="109"/>
      <c r="H119" s="109"/>
      <c r="I119" s="109"/>
      <c r="J119" s="109"/>
      <c r="K119" s="109"/>
      <c r="L119" s="109"/>
      <c r="M119" s="109"/>
      <c r="N119" s="109"/>
      <c r="O119" s="109"/>
      <c r="P119" s="109"/>
      <c r="Q119" s="109"/>
      <c r="R119" s="109"/>
      <c r="S119" s="109"/>
      <c r="T119" s="109"/>
      <c r="U119" s="109"/>
      <c r="V119" s="109"/>
      <c r="W119" s="109"/>
      <c r="X119" s="116"/>
      <c r="Y119" s="116"/>
      <c r="Z119" s="122"/>
      <c r="AA119" s="109"/>
      <c r="AB119" s="109"/>
      <c r="AC119" s="109"/>
      <c r="AD119" s="109"/>
      <c r="AE119" s="113"/>
      <c r="AF119" s="113"/>
      <c r="AG119" s="112"/>
      <c r="AH119" s="112"/>
      <c r="AI119" s="109"/>
      <c r="AJ119" s="109" t="e">
        <f>VLOOKUP($AI119,Listas!$AB$1:$AC$10,2,FALSE)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VLOOKUP($B120,Listas!$A$2:$B$5,2,FALSE)</f>
        <v>#N/A</v>
      </c>
      <c r="D120" s="109"/>
      <c r="E120" s="110" t="e">
        <f>VLOOKUP($D120,Listas!$E$2:$F$11,2,FALSE)</f>
        <v>#N/A</v>
      </c>
      <c r="F120" s="109"/>
      <c r="G120" s="109"/>
      <c r="H120" s="109"/>
      <c r="I120" s="109"/>
      <c r="J120" s="109"/>
      <c r="K120" s="109"/>
      <c r="L120" s="109"/>
      <c r="M120" s="109"/>
      <c r="N120" s="109"/>
      <c r="O120" s="109"/>
      <c r="P120" s="109"/>
      <c r="Q120" s="109"/>
      <c r="R120" s="109"/>
      <c r="S120" s="109"/>
      <c r="T120" s="109"/>
      <c r="U120" s="109"/>
      <c r="V120" s="109"/>
      <c r="W120" s="109"/>
      <c r="X120" s="116"/>
      <c r="Y120" s="116"/>
      <c r="Z120" s="122"/>
      <c r="AA120" s="109"/>
      <c r="AB120" s="109"/>
      <c r="AC120" s="109"/>
      <c r="AD120" s="109"/>
      <c r="AE120" s="113"/>
      <c r="AF120" s="113"/>
      <c r="AG120" s="112"/>
      <c r="AH120" s="112"/>
      <c r="AI120" s="109"/>
      <c r="AJ120" s="109" t="e">
        <f>VLOOKUP($AI120,Listas!$AB$1:$AC$10,2,FALSE)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VLOOKUP($B121,Listas!$A$2:$B$5,2,FALSE)</f>
        <v>#N/A</v>
      </c>
      <c r="D121" s="109"/>
      <c r="E121" s="110" t="e">
        <f>VLOOKUP($D121,Listas!$E$2:$F$11,2,FALSE)</f>
        <v>#N/A</v>
      </c>
      <c r="F121" s="109"/>
      <c r="G121" s="109"/>
      <c r="H121" s="109"/>
      <c r="I121" s="109"/>
      <c r="J121" s="109"/>
      <c r="K121" s="109"/>
      <c r="L121" s="109"/>
      <c r="M121" s="109"/>
      <c r="N121" s="109"/>
      <c r="O121" s="109"/>
      <c r="P121" s="109"/>
      <c r="Q121" s="109"/>
      <c r="R121" s="109"/>
      <c r="S121" s="109"/>
      <c r="T121" s="109"/>
      <c r="U121" s="109"/>
      <c r="V121" s="109"/>
      <c r="W121" s="109"/>
      <c r="X121" s="116"/>
      <c r="Y121" s="116"/>
      <c r="Z121" s="122"/>
      <c r="AA121" s="109"/>
      <c r="AB121" s="109"/>
      <c r="AC121" s="109"/>
      <c r="AD121" s="109"/>
      <c r="AE121" s="113"/>
      <c r="AF121" s="113"/>
      <c r="AG121" s="112"/>
      <c r="AH121" s="112"/>
      <c r="AI121" s="109"/>
      <c r="AJ121" s="109" t="e">
        <f>VLOOKUP($AI121,Listas!$AB$1:$AC$10,2,FALSE)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VLOOKUP($B122,Listas!$A$2:$B$5,2,FALSE)</f>
        <v>#N/A</v>
      </c>
      <c r="D122" s="109"/>
      <c r="E122" s="110" t="e">
        <f>VLOOKUP($D122,Listas!$E$2:$F$11,2,FALSE)</f>
        <v>#N/A</v>
      </c>
      <c r="F122" s="109"/>
      <c r="G122" s="109"/>
      <c r="H122" s="109"/>
      <c r="I122" s="109"/>
      <c r="J122" s="109"/>
      <c r="K122" s="109"/>
      <c r="L122" s="109"/>
      <c r="M122" s="109"/>
      <c r="N122" s="109"/>
      <c r="O122" s="109"/>
      <c r="P122" s="109"/>
      <c r="Q122" s="109"/>
      <c r="R122" s="109"/>
      <c r="S122" s="109"/>
      <c r="T122" s="109"/>
      <c r="U122" s="109"/>
      <c r="V122" s="109"/>
      <c r="W122" s="109"/>
      <c r="X122" s="116"/>
      <c r="Y122" s="116"/>
      <c r="Z122" s="122"/>
      <c r="AA122" s="109"/>
      <c r="AB122" s="109"/>
      <c r="AC122" s="109"/>
      <c r="AD122" s="109"/>
      <c r="AE122" s="113"/>
      <c r="AF122" s="113"/>
      <c r="AG122" s="112"/>
      <c r="AH122" s="112"/>
      <c r="AI122" s="109"/>
      <c r="AJ122" s="109" t="e">
        <f>VLOOKUP($AI122,Listas!$AB$1:$AC$10,2,FALSE)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VLOOKUP($B123,Listas!$A$2:$B$5,2,FALSE)</f>
        <v>#N/A</v>
      </c>
      <c r="D123" s="109"/>
      <c r="E123" s="110" t="e">
        <f>VLOOKUP($D123,Listas!$E$2:$F$11,2,FALSE)</f>
        <v>#N/A</v>
      </c>
      <c r="F123" s="109"/>
      <c r="G123" s="109"/>
      <c r="H123" s="109"/>
      <c r="I123" s="109"/>
      <c r="J123" s="109"/>
      <c r="K123" s="109"/>
      <c r="L123" s="109"/>
      <c r="M123" s="109"/>
      <c r="N123" s="109"/>
      <c r="O123" s="109"/>
      <c r="P123" s="109"/>
      <c r="Q123" s="109"/>
      <c r="R123" s="109"/>
      <c r="S123" s="109"/>
      <c r="T123" s="109"/>
      <c r="U123" s="109"/>
      <c r="V123" s="109"/>
      <c r="W123" s="109"/>
      <c r="X123" s="120"/>
      <c r="Y123" s="120"/>
      <c r="Z123" s="122"/>
      <c r="AA123" s="109"/>
      <c r="AB123" s="109"/>
      <c r="AC123" s="109"/>
      <c r="AD123" s="109"/>
      <c r="AE123" s="117"/>
      <c r="AF123" s="117"/>
      <c r="AG123" s="112"/>
      <c r="AH123" s="112"/>
      <c r="AI123" s="109"/>
      <c r="AJ123" s="109" t="e">
        <f>VLOOKUP($AI123,Listas!$AB$1:$AC$10,2,FALSE)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VLOOKUP($B124,Listas!$A$2:$B$5,2,FALSE)</f>
        <v>#N/A</v>
      </c>
      <c r="D124" s="109"/>
      <c r="E124" s="110" t="e">
        <f>VLOOKUP($D124,Listas!$E$2:$F$11,2,FALSE)</f>
        <v>#N/A</v>
      </c>
      <c r="F124" s="109"/>
      <c r="G124" s="109"/>
      <c r="H124" s="109"/>
      <c r="I124" s="109"/>
      <c r="J124" s="109"/>
      <c r="K124" s="109"/>
      <c r="L124" s="109"/>
      <c r="M124" s="109"/>
      <c r="N124" s="109"/>
      <c r="O124" s="109"/>
      <c r="P124" s="109"/>
      <c r="Q124" s="109"/>
      <c r="R124" s="109"/>
      <c r="S124" s="109"/>
      <c r="T124" s="109"/>
      <c r="U124" s="109"/>
      <c r="V124" s="109"/>
      <c r="W124" s="109"/>
      <c r="X124" s="120"/>
      <c r="Y124" s="120"/>
      <c r="Z124" s="122"/>
      <c r="AA124" s="109"/>
      <c r="AB124" s="109"/>
      <c r="AC124" s="109"/>
      <c r="AD124" s="109"/>
      <c r="AE124" s="117"/>
      <c r="AF124" s="117"/>
      <c r="AG124" s="112"/>
      <c r="AH124" s="112"/>
      <c r="AI124" s="109"/>
      <c r="AJ124" s="109" t="e">
        <f>VLOOKUP($AI124,Listas!$AB$1:$AC$10,2,FALSE)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VLOOKUP($B125,Listas!$A$2:$B$5,2,FALSE)</f>
        <v>#N/A</v>
      </c>
      <c r="D125" s="109"/>
      <c r="E125" s="110" t="e">
        <f>VLOOKUP($D125,Listas!$E$2:$F$11,2,FALSE)</f>
        <v>#N/A</v>
      </c>
      <c r="F125" s="109"/>
      <c r="G125" s="109"/>
      <c r="H125" s="109"/>
      <c r="I125" s="109"/>
      <c r="J125" s="109"/>
      <c r="K125" s="109"/>
      <c r="L125" s="109"/>
      <c r="M125" s="109"/>
      <c r="N125" s="109"/>
      <c r="O125" s="109"/>
      <c r="P125" s="109"/>
      <c r="Q125" s="109"/>
      <c r="R125" s="109"/>
      <c r="S125" s="109"/>
      <c r="T125" s="109"/>
      <c r="U125" s="109"/>
      <c r="V125" s="109"/>
      <c r="W125" s="109"/>
      <c r="X125" s="120"/>
      <c r="Y125" s="120"/>
      <c r="Z125" s="122"/>
      <c r="AA125" s="109"/>
      <c r="AB125" s="109"/>
      <c r="AC125" s="109"/>
      <c r="AD125" s="109"/>
      <c r="AE125" s="119"/>
      <c r="AF125" s="119"/>
      <c r="AG125" s="112"/>
      <c r="AH125" s="112"/>
      <c r="AI125" s="109"/>
      <c r="AJ125" s="109" t="e">
        <f>VLOOKUP($AI125,Listas!$AB$1:$AC$10,2,FALSE)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VLOOKUP($B126,Listas!$A$2:$B$5,2,FALSE)</f>
        <v>#N/A</v>
      </c>
      <c r="D126" s="109"/>
      <c r="E126" s="110" t="e">
        <f>VLOOKUP($D126,Listas!$E$2:$F$11,2,FALSE)</f>
        <v>#N/A</v>
      </c>
      <c r="F126" s="109"/>
      <c r="G126" s="109"/>
      <c r="H126" s="109"/>
      <c r="I126" s="109"/>
      <c r="J126" s="109"/>
      <c r="K126" s="109"/>
      <c r="L126" s="109"/>
      <c r="M126" s="109"/>
      <c r="N126" s="109"/>
      <c r="O126" s="109"/>
      <c r="P126" s="109"/>
      <c r="Q126" s="109"/>
      <c r="R126" s="109"/>
      <c r="S126" s="109"/>
      <c r="T126" s="109"/>
      <c r="U126" s="109"/>
      <c r="V126" s="109"/>
      <c r="W126" s="109"/>
      <c r="X126" s="116"/>
      <c r="Y126" s="116"/>
      <c r="Z126" s="122"/>
      <c r="AA126" s="109"/>
      <c r="AB126" s="109"/>
      <c r="AC126" s="109"/>
      <c r="AD126" s="109"/>
      <c r="AE126" s="119"/>
      <c r="AF126" s="119"/>
      <c r="AG126" s="112"/>
      <c r="AH126" s="112"/>
      <c r="AI126" s="109"/>
      <c r="AJ126" s="109" t="e">
        <f>VLOOKUP($AI126,Listas!$AB$1:$AC$10,2,FALSE)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VLOOKUP($B127,Listas!$A$2:$B$5,2,FALSE)</f>
        <v>#N/A</v>
      </c>
      <c r="D127" s="109"/>
      <c r="E127" s="110" t="e">
        <f>VLOOKUP($D127,Listas!$E$2:$F$11,2,FALSE)</f>
        <v>#N/A</v>
      </c>
      <c r="F127" s="109"/>
      <c r="G127" s="109"/>
      <c r="H127" s="109"/>
      <c r="I127" s="109"/>
      <c r="J127" s="109"/>
      <c r="K127" s="109"/>
      <c r="L127" s="109"/>
      <c r="M127" s="109"/>
      <c r="N127" s="109"/>
      <c r="O127" s="109"/>
      <c r="P127" s="109"/>
      <c r="Q127" s="109"/>
      <c r="R127" s="109"/>
      <c r="S127" s="109"/>
      <c r="T127" s="109"/>
      <c r="U127" s="109"/>
      <c r="V127" s="109"/>
      <c r="W127" s="109"/>
      <c r="X127" s="116"/>
      <c r="Y127" s="116"/>
      <c r="Z127" s="122"/>
      <c r="AA127" s="109"/>
      <c r="AB127" s="109"/>
      <c r="AC127" s="109"/>
      <c r="AD127" s="109"/>
      <c r="AE127" s="119"/>
      <c r="AF127" s="119"/>
      <c r="AG127" s="112"/>
      <c r="AH127" s="112"/>
      <c r="AI127" s="109"/>
      <c r="AJ127" s="109" t="e">
        <f>VLOOKUP($AI127,Listas!$AB$1:$AC$10,2,FALSE)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VLOOKUP($B128,Listas!$A$2:$B$5,2,FALSE)</f>
        <v>#N/A</v>
      </c>
      <c r="D128" s="109"/>
      <c r="E128" s="110" t="e">
        <f>VLOOKUP($D128,Listas!$E$2:$F$11,2,FALSE)</f>
        <v>#N/A</v>
      </c>
      <c r="F128" s="109"/>
      <c r="G128" s="109"/>
      <c r="H128" s="109"/>
      <c r="I128" s="109"/>
      <c r="J128" s="109"/>
      <c r="K128" s="109"/>
      <c r="L128" s="109"/>
      <c r="M128" s="109"/>
      <c r="N128" s="109"/>
      <c r="O128" s="109"/>
      <c r="P128" s="109"/>
      <c r="Q128" s="109"/>
      <c r="R128" s="109"/>
      <c r="S128" s="109"/>
      <c r="T128" s="109"/>
      <c r="U128" s="109"/>
      <c r="V128" s="109"/>
      <c r="W128" s="109"/>
      <c r="X128" s="116"/>
      <c r="Y128" s="116"/>
      <c r="Z128" s="122"/>
      <c r="AA128" s="109"/>
      <c r="AB128" s="109"/>
      <c r="AC128" s="109"/>
      <c r="AD128" s="109"/>
      <c r="AE128" s="119"/>
      <c r="AF128" s="119"/>
      <c r="AG128" s="112"/>
      <c r="AH128" s="112"/>
      <c r="AI128" s="109"/>
      <c r="AJ128" s="109" t="e">
        <f>VLOOKUP($AI128,Listas!$AB$1:$AC$10,2,FALSE)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VLOOKUP($B129,Listas!$A$2:$B$5,2,FALSE)</f>
        <v>#N/A</v>
      </c>
      <c r="D129" s="109"/>
      <c r="E129" s="110" t="e">
        <f>VLOOKUP($D129,Listas!$E$2:$F$11,2,FALSE)</f>
        <v>#N/A</v>
      </c>
      <c r="F129" s="109"/>
      <c r="G129" s="109"/>
      <c r="H129" s="109"/>
      <c r="I129" s="109"/>
      <c r="J129" s="109"/>
      <c r="K129" s="109"/>
      <c r="L129" s="109"/>
      <c r="M129" s="109"/>
      <c r="N129" s="109"/>
      <c r="O129" s="109"/>
      <c r="P129" s="109"/>
      <c r="Q129" s="109"/>
      <c r="R129" s="109"/>
      <c r="S129" s="109"/>
      <c r="T129" s="109"/>
      <c r="U129" s="109"/>
      <c r="V129" s="109"/>
      <c r="W129" s="109"/>
      <c r="X129" s="116"/>
      <c r="Y129" s="116"/>
      <c r="Z129" s="122"/>
      <c r="AA129" s="109"/>
      <c r="AB129" s="109"/>
      <c r="AC129" s="109"/>
      <c r="AD129" s="109"/>
      <c r="AE129" s="119"/>
      <c r="AF129" s="119"/>
      <c r="AG129" s="112"/>
      <c r="AH129" s="112"/>
      <c r="AI129" s="109"/>
      <c r="AJ129" s="109" t="e">
        <f>VLOOKUP($AI129,Listas!$AB$1:$AC$10,2,FALSE)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VLOOKUP($B130,Listas!$A$2:$B$5,2,FALSE)</f>
        <v>#N/A</v>
      </c>
      <c r="D130" s="109"/>
      <c r="E130" s="110" t="e">
        <f>VLOOKUP($D130,Listas!$E$2:$F$11,2,FALSE)</f>
        <v>#N/A</v>
      </c>
      <c r="F130" s="109"/>
      <c r="G130" s="109"/>
      <c r="H130" s="109"/>
      <c r="I130" s="109"/>
      <c r="J130" s="109"/>
      <c r="K130" s="109"/>
      <c r="L130" s="109"/>
      <c r="M130" s="109"/>
      <c r="N130" s="109"/>
      <c r="O130" s="109"/>
      <c r="P130" s="109"/>
      <c r="Q130" s="109"/>
      <c r="R130" s="109"/>
      <c r="S130" s="109"/>
      <c r="T130" s="109"/>
      <c r="U130" s="109"/>
      <c r="V130" s="109"/>
      <c r="W130" s="109"/>
      <c r="X130" s="116"/>
      <c r="Y130" s="116"/>
      <c r="Z130" s="116"/>
      <c r="AA130" s="109"/>
      <c r="AB130" s="109"/>
      <c r="AC130" s="109"/>
      <c r="AD130" s="109"/>
      <c r="AE130" s="119"/>
      <c r="AF130" s="119"/>
      <c r="AG130" s="112"/>
      <c r="AH130" s="112"/>
      <c r="AI130" s="109"/>
      <c r="AJ130" s="109" t="e">
        <f>VLOOKUP($AI130,Listas!$AB$1:$AC$10,2,FALSE)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VLOOKUP($B131,Listas!$A$2:$B$5,2,FALSE)</f>
        <v>#N/A</v>
      </c>
      <c r="D131" s="109"/>
      <c r="E131" s="110" t="e">
        <f>VLOOKUP($D131,Listas!$E$2:$F$11,2,FALSE)</f>
        <v>#N/A</v>
      </c>
      <c r="F131" s="109"/>
      <c r="G131" s="109"/>
      <c r="H131" s="109"/>
      <c r="I131" s="109"/>
      <c r="J131" s="109"/>
      <c r="K131" s="109"/>
      <c r="L131" s="109"/>
      <c r="M131" s="109"/>
      <c r="N131" s="109"/>
      <c r="O131" s="109"/>
      <c r="P131" s="109"/>
      <c r="Q131" s="109"/>
      <c r="R131" s="109"/>
      <c r="S131" s="109"/>
      <c r="T131" s="109"/>
      <c r="U131" s="109"/>
      <c r="V131" s="109"/>
      <c r="W131" s="109"/>
      <c r="X131" s="116"/>
      <c r="Y131" s="116"/>
      <c r="Z131" s="116"/>
      <c r="AA131" s="109"/>
      <c r="AB131" s="109"/>
      <c r="AC131" s="109"/>
      <c r="AD131" s="109"/>
      <c r="AE131" s="119"/>
      <c r="AF131" s="119"/>
      <c r="AG131" s="112"/>
      <c r="AH131" s="112"/>
      <c r="AI131" s="109"/>
      <c r="AJ131" s="109" t="e">
        <f>VLOOKUP($AI131,Listas!$AB$1:$AC$10,2,FALSE)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VLOOKUP($B132,Listas!$A$2:$B$5,2,FALSE)</f>
        <v>#N/A</v>
      </c>
      <c r="D132" s="109"/>
      <c r="E132" s="110" t="e">
        <f>VLOOKUP($D132,Listas!$E$2:$F$11,2,FALSE)</f>
        <v>#N/A</v>
      </c>
      <c r="F132" s="109"/>
      <c r="G132" s="109"/>
      <c r="H132" s="109"/>
      <c r="I132" s="109"/>
      <c r="J132" s="109"/>
      <c r="K132" s="109"/>
      <c r="L132" s="109"/>
      <c r="M132" s="109"/>
      <c r="N132" s="109"/>
      <c r="O132" s="109"/>
      <c r="P132" s="109"/>
      <c r="Q132" s="109"/>
      <c r="R132" s="109"/>
      <c r="S132" s="109"/>
      <c r="T132" s="109"/>
      <c r="U132" s="109"/>
      <c r="V132" s="109"/>
      <c r="W132" s="109"/>
      <c r="X132" s="116"/>
      <c r="Y132" s="116"/>
      <c r="Z132" s="116"/>
      <c r="AA132" s="109"/>
      <c r="AB132" s="109"/>
      <c r="AC132" s="109"/>
      <c r="AD132" s="109"/>
      <c r="AE132" s="119"/>
      <c r="AF132" s="119"/>
      <c r="AG132" s="112"/>
      <c r="AH132" s="112"/>
      <c r="AI132" s="109"/>
      <c r="AJ132" s="109" t="e">
        <f>VLOOKUP($AI132,Listas!$AB$1:$AC$10,2,FALSE)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VLOOKUP($B133,Listas!$A$2:$B$5,2,FALSE)</f>
        <v>#N/A</v>
      </c>
      <c r="D133" s="109"/>
      <c r="E133" s="110" t="e">
        <f>VLOOKUP($D133,Listas!$E$2:$F$11,2,FALSE)</f>
        <v>#N/A</v>
      </c>
      <c r="F133" s="109"/>
      <c r="G133" s="109"/>
      <c r="H133" s="109"/>
      <c r="I133" s="109"/>
      <c r="J133" s="109"/>
      <c r="K133" s="109"/>
      <c r="L133" s="109"/>
      <c r="M133" s="109"/>
      <c r="N133" s="109"/>
      <c r="O133" s="109"/>
      <c r="P133" s="109"/>
      <c r="Q133" s="109"/>
      <c r="R133" s="109"/>
      <c r="S133" s="109"/>
      <c r="T133" s="109"/>
      <c r="U133" s="109"/>
      <c r="V133" s="109"/>
      <c r="W133" s="109"/>
      <c r="X133" s="116"/>
      <c r="Y133" s="116"/>
      <c r="Z133" s="116"/>
      <c r="AA133" s="109"/>
      <c r="AB133" s="109"/>
      <c r="AC133" s="109"/>
      <c r="AD133" s="109"/>
      <c r="AE133" s="119"/>
      <c r="AF133" s="119"/>
      <c r="AG133" s="112"/>
      <c r="AH133" s="112"/>
      <c r="AI133" s="109"/>
      <c r="AJ133" s="109" t="e">
        <f>VLOOKUP($AI133,Listas!$AB$1:$AC$10,2,FALSE)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VLOOKUP($B134,Listas!$A$2:$B$5,2,FALSE)</f>
        <v>#N/A</v>
      </c>
      <c r="D134" s="109"/>
      <c r="E134" s="110" t="e">
        <f>VLOOKUP($D134,Listas!$E$2:$F$11,2,FALSE)</f>
        <v>#N/A</v>
      </c>
      <c r="F134" s="109"/>
      <c r="G134" s="109"/>
      <c r="H134" s="109"/>
      <c r="I134" s="109"/>
      <c r="J134" s="109"/>
      <c r="K134" s="109"/>
      <c r="L134" s="109"/>
      <c r="M134" s="109"/>
      <c r="N134" s="109"/>
      <c r="O134" s="109"/>
      <c r="P134" s="109"/>
      <c r="Q134" s="109"/>
      <c r="R134" s="109"/>
      <c r="S134" s="109"/>
      <c r="T134" s="109"/>
      <c r="U134" s="109"/>
      <c r="V134" s="109"/>
      <c r="W134" s="109"/>
      <c r="X134" s="116"/>
      <c r="Y134" s="116"/>
      <c r="Z134" s="116"/>
      <c r="AA134" s="109"/>
      <c r="AB134" s="109"/>
      <c r="AC134" s="109"/>
      <c r="AD134" s="109"/>
      <c r="AE134" s="119"/>
      <c r="AF134" s="119"/>
      <c r="AG134" s="112"/>
      <c r="AH134" s="112"/>
      <c r="AI134" s="109"/>
      <c r="AJ134" s="109" t="e">
        <f>VLOOKUP($AI134,Listas!$AB$1:$AC$10,2,FALSE)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VLOOKUP($B135,Listas!$A$2:$B$5,2,FALSE)</f>
        <v>#N/A</v>
      </c>
      <c r="D135" s="109"/>
      <c r="E135" s="110" t="e">
        <f>VLOOKUP($D135,Listas!$E$2:$F$11,2,FALSE)</f>
        <v>#N/A</v>
      </c>
      <c r="F135" s="109"/>
      <c r="G135" s="109"/>
      <c r="H135" s="109"/>
      <c r="I135" s="109"/>
      <c r="J135" s="109"/>
      <c r="K135" s="109"/>
      <c r="L135" s="109"/>
      <c r="M135" s="109"/>
      <c r="N135" s="109"/>
      <c r="O135" s="109"/>
      <c r="P135" s="109"/>
      <c r="Q135" s="109"/>
      <c r="R135" s="109"/>
      <c r="S135" s="109"/>
      <c r="T135" s="109"/>
      <c r="U135" s="109"/>
      <c r="V135" s="109"/>
      <c r="W135" s="109"/>
      <c r="X135" s="116"/>
      <c r="Y135" s="116"/>
      <c r="Z135" s="116"/>
      <c r="AA135" s="109"/>
      <c r="AB135" s="109"/>
      <c r="AC135" s="109"/>
      <c r="AD135" s="109"/>
      <c r="AE135" s="119"/>
      <c r="AF135" s="119"/>
      <c r="AG135" s="112"/>
      <c r="AH135" s="112"/>
      <c r="AI135" s="109"/>
      <c r="AJ135" s="109" t="e">
        <f>VLOOKUP($AI135,Listas!$AB$1:$AC$10,2,FALSE)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VLOOKUP($B136,Listas!$A$2:$B$5,2,FALSE)</f>
        <v>#N/A</v>
      </c>
      <c r="D136" s="109"/>
      <c r="E136" s="110" t="e">
        <f>VLOOKUP($D136,Listas!$E$2:$F$11,2,FALSE)</f>
        <v>#N/A</v>
      </c>
      <c r="F136" s="109"/>
      <c r="G136" s="109"/>
      <c r="H136" s="109"/>
      <c r="I136" s="109"/>
      <c r="J136" s="109"/>
      <c r="K136" s="109"/>
      <c r="L136" s="109"/>
      <c r="M136" s="109"/>
      <c r="N136" s="109"/>
      <c r="O136" s="109"/>
      <c r="P136" s="109"/>
      <c r="Q136" s="109"/>
      <c r="R136" s="109"/>
      <c r="S136" s="109"/>
      <c r="T136" s="109"/>
      <c r="U136" s="109"/>
      <c r="V136" s="109"/>
      <c r="W136" s="109"/>
      <c r="X136" s="116"/>
      <c r="Y136" s="116"/>
      <c r="Z136" s="116"/>
      <c r="AA136" s="109"/>
      <c r="AB136" s="109"/>
      <c r="AC136" s="109"/>
      <c r="AD136" s="109"/>
      <c r="AE136" s="119"/>
      <c r="AF136" s="119"/>
      <c r="AG136" s="112"/>
      <c r="AH136" s="112"/>
      <c r="AI136" s="109"/>
      <c r="AJ136" s="109" t="e">
        <f>VLOOKUP($AI136,Listas!$AB$1:$AC$10,2,FALSE)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VLOOKUP($B137,Listas!$A$2:$B$5,2,FALSE)</f>
        <v>#N/A</v>
      </c>
      <c r="D137" s="109"/>
      <c r="E137" s="110" t="e">
        <f>VLOOKUP($D137,Listas!$E$2:$F$11,2,FALSE)</f>
        <v>#N/A</v>
      </c>
      <c r="F137" s="109"/>
      <c r="G137" s="109"/>
      <c r="H137" s="109"/>
      <c r="I137" s="109"/>
      <c r="J137" s="109"/>
      <c r="K137" s="109"/>
      <c r="L137" s="109"/>
      <c r="M137" s="109"/>
      <c r="N137" s="109"/>
      <c r="O137" s="109"/>
      <c r="P137" s="109"/>
      <c r="Q137" s="109"/>
      <c r="R137" s="109"/>
      <c r="S137" s="109"/>
      <c r="T137" s="109"/>
      <c r="U137" s="109"/>
      <c r="V137" s="109"/>
      <c r="W137" s="109"/>
      <c r="X137" s="123"/>
      <c r="Y137" s="123"/>
      <c r="Z137" s="116"/>
      <c r="AA137" s="124"/>
      <c r="AB137" s="124"/>
      <c r="AC137" s="124"/>
      <c r="AD137" s="124"/>
      <c r="AE137" s="113"/>
      <c r="AF137" s="113"/>
      <c r="AG137" s="112"/>
      <c r="AH137" s="112"/>
      <c r="AI137" s="109"/>
      <c r="AJ137" s="109" t="e">
        <f>VLOOKUP($AI137,Listas!$AB$1:$AC$10,2,FALSE)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VLOOKUP($B138,Listas!$A$2:$B$5,2,FALSE)</f>
        <v>#N/A</v>
      </c>
      <c r="D138" s="109"/>
      <c r="E138" s="110" t="e">
        <f>VLOOKUP($D138,Listas!$E$2:$F$11,2,FALSE)</f>
        <v>#N/A</v>
      </c>
      <c r="F138" s="109"/>
      <c r="G138" s="109"/>
      <c r="H138" s="109"/>
      <c r="I138" s="109"/>
      <c r="J138" s="109"/>
      <c r="K138" s="109"/>
      <c r="L138" s="109"/>
      <c r="M138" s="109"/>
      <c r="N138" s="109"/>
      <c r="O138" s="109"/>
      <c r="P138" s="109"/>
      <c r="Q138" s="109"/>
      <c r="R138" s="109"/>
      <c r="S138" s="109"/>
      <c r="T138" s="109"/>
      <c r="U138" s="109"/>
      <c r="V138" s="109"/>
      <c r="W138" s="109"/>
      <c r="X138" s="123"/>
      <c r="Y138" s="123"/>
      <c r="Z138" s="116"/>
      <c r="AA138" s="124"/>
      <c r="AB138" s="124"/>
      <c r="AC138" s="124"/>
      <c r="AD138" s="124"/>
      <c r="AE138" s="113"/>
      <c r="AF138" s="113"/>
      <c r="AG138" s="112"/>
      <c r="AH138" s="112"/>
      <c r="AI138" s="109"/>
      <c r="AJ138" s="109" t="e">
        <f>VLOOKUP($AI138,Listas!$AB$1:$AC$10,2,FALSE)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VLOOKUP($B139,Listas!$A$2:$B$5,2,FALSE)</f>
        <v>#N/A</v>
      </c>
      <c r="D139" s="109"/>
      <c r="E139" s="110" t="e">
        <f>VLOOKUP($D139,Listas!$E$2:$F$11,2,FALSE)</f>
        <v>#N/A</v>
      </c>
      <c r="F139" s="109"/>
      <c r="G139" s="109"/>
      <c r="H139" s="109"/>
      <c r="I139" s="109"/>
      <c r="J139" s="109"/>
      <c r="K139" s="109"/>
      <c r="L139" s="109"/>
      <c r="M139" s="109"/>
      <c r="N139" s="109"/>
      <c r="O139" s="109"/>
      <c r="P139" s="109"/>
      <c r="Q139" s="109"/>
      <c r="R139" s="109"/>
      <c r="S139" s="109"/>
      <c r="T139" s="109"/>
      <c r="U139" s="109"/>
      <c r="V139" s="109"/>
      <c r="W139" s="109"/>
      <c r="X139" s="123"/>
      <c r="Y139" s="123"/>
      <c r="Z139" s="116"/>
      <c r="AA139" s="124"/>
      <c r="AB139" s="124"/>
      <c r="AC139" s="124"/>
      <c r="AD139" s="124"/>
      <c r="AE139" s="113"/>
      <c r="AF139" s="113"/>
      <c r="AG139" s="112"/>
      <c r="AH139" s="112"/>
      <c r="AI139" s="109"/>
      <c r="AJ139" s="109" t="e">
        <f>VLOOKUP($AI139,Listas!$AB$1:$AC$10,2,FALSE)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VLOOKUP($B140,Listas!$A$2:$B$5,2,FALSE)</f>
        <v>#N/A</v>
      </c>
      <c r="D140" s="109"/>
      <c r="E140" s="110" t="e">
        <f>VLOOKUP($D140,Listas!$E$2:$F$11,2,FALSE)</f>
        <v>#N/A</v>
      </c>
      <c r="F140" s="109"/>
      <c r="G140" s="109"/>
      <c r="H140" s="109"/>
      <c r="I140" s="109"/>
      <c r="J140" s="109"/>
      <c r="K140" s="109"/>
      <c r="L140" s="109"/>
      <c r="M140" s="109"/>
      <c r="N140" s="109"/>
      <c r="O140" s="109"/>
      <c r="P140" s="109"/>
      <c r="Q140" s="109"/>
      <c r="R140" s="109"/>
      <c r="S140" s="109"/>
      <c r="T140" s="109"/>
      <c r="U140" s="109"/>
      <c r="V140" s="109"/>
      <c r="W140" s="109"/>
      <c r="X140" s="123"/>
      <c r="Y140" s="123"/>
      <c r="Z140" s="116"/>
      <c r="AA140" s="124"/>
      <c r="AB140" s="124"/>
      <c r="AC140" s="124"/>
      <c r="AD140" s="124"/>
      <c r="AE140" s="113"/>
      <c r="AF140" s="113"/>
      <c r="AG140" s="112"/>
      <c r="AH140" s="112"/>
      <c r="AI140" s="109"/>
      <c r="AJ140" s="109" t="e">
        <f>VLOOKUP($AI140,Listas!$AB$1:$AC$10,2,FALSE)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VLOOKUP($B141,Listas!$A$2:$B$5,2,FALSE)</f>
        <v>#N/A</v>
      </c>
      <c r="D141" s="109"/>
      <c r="E141" s="110" t="e">
        <f>VLOOKUP($D141,Listas!$E$2:$F$11,2,FALSE)</f>
        <v>#N/A</v>
      </c>
      <c r="F141" s="109"/>
      <c r="G141" s="109"/>
      <c r="H141" s="109"/>
      <c r="I141" s="109"/>
      <c r="J141" s="109"/>
      <c r="K141" s="109"/>
      <c r="L141" s="109"/>
      <c r="M141" s="109"/>
      <c r="N141" s="109"/>
      <c r="O141" s="109"/>
      <c r="P141" s="109"/>
      <c r="Q141" s="109"/>
      <c r="R141" s="109"/>
      <c r="S141" s="109"/>
      <c r="T141" s="109"/>
      <c r="U141" s="109"/>
      <c r="V141" s="109"/>
      <c r="W141" s="109"/>
      <c r="X141" s="123"/>
      <c r="Y141" s="123"/>
      <c r="Z141" s="116"/>
      <c r="AA141" s="124"/>
      <c r="AB141" s="124"/>
      <c r="AC141" s="124"/>
      <c r="AD141" s="124"/>
      <c r="AE141" s="113"/>
      <c r="AF141" s="113"/>
      <c r="AG141" s="112"/>
      <c r="AH141" s="112"/>
      <c r="AI141" s="109"/>
      <c r="AJ141" s="109" t="e">
        <f>VLOOKUP($AI141,Listas!$AB$1:$AC$10,2,FALSE)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VLOOKUP($B142,Listas!$A$2:$B$5,2,FALSE)</f>
        <v>#N/A</v>
      </c>
      <c r="D142" s="109"/>
      <c r="E142" s="110" t="e">
        <f>VLOOKUP($D142,Listas!$E$2:$F$11,2,FALSE)</f>
        <v>#N/A</v>
      </c>
      <c r="F142" s="109"/>
      <c r="G142" s="109"/>
      <c r="H142" s="109"/>
      <c r="I142" s="109"/>
      <c r="J142" s="109"/>
      <c r="K142" s="109"/>
      <c r="L142" s="109"/>
      <c r="M142" s="109"/>
      <c r="N142" s="109"/>
      <c r="O142" s="109"/>
      <c r="P142" s="109"/>
      <c r="Q142" s="109"/>
      <c r="R142" s="109"/>
      <c r="S142" s="109"/>
      <c r="T142" s="109"/>
      <c r="U142" s="109"/>
      <c r="V142" s="109"/>
      <c r="W142" s="109"/>
      <c r="X142" s="123"/>
      <c r="Y142" s="123"/>
      <c r="Z142" s="123"/>
      <c r="AA142" s="124"/>
      <c r="AB142" s="124"/>
      <c r="AC142" s="124"/>
      <c r="AD142" s="124"/>
      <c r="AE142" s="113"/>
      <c r="AF142" s="113"/>
      <c r="AG142" s="112"/>
      <c r="AH142" s="112"/>
      <c r="AI142" s="109"/>
      <c r="AJ142" s="109" t="e">
        <f>VLOOKUP($AI142,Listas!$AB$1:$AC$10,2,FALSE)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VLOOKUP($B143,Listas!$A$2:$B$5,2,FALSE)</f>
        <v>#N/A</v>
      </c>
      <c r="D143" s="109"/>
      <c r="E143" s="110" t="e">
        <f>VLOOKUP($D143,Listas!$E$2:$F$11,2,FALSE)</f>
        <v>#N/A</v>
      </c>
      <c r="F143" s="109"/>
      <c r="G143" s="109"/>
      <c r="H143" s="109"/>
      <c r="I143" s="109"/>
      <c r="J143" s="109"/>
      <c r="K143" s="109"/>
      <c r="L143" s="109"/>
      <c r="M143" s="109"/>
      <c r="N143" s="109"/>
      <c r="O143" s="109"/>
      <c r="P143" s="109"/>
      <c r="Q143" s="109"/>
      <c r="R143" s="109"/>
      <c r="S143" s="109"/>
      <c r="T143" s="109"/>
      <c r="U143" s="109"/>
      <c r="V143" s="109"/>
      <c r="W143" s="109"/>
      <c r="X143" s="123"/>
      <c r="Y143" s="123"/>
      <c r="Z143" s="123"/>
      <c r="AA143" s="124"/>
      <c r="AB143" s="124"/>
      <c r="AC143" s="124"/>
      <c r="AD143" s="124"/>
      <c r="AE143" s="113"/>
      <c r="AF143" s="113"/>
      <c r="AG143" s="112"/>
      <c r="AH143" s="112"/>
      <c r="AI143" s="109"/>
      <c r="AJ143" s="109" t="e">
        <f>VLOOKUP($AI143,Listas!$AB$1:$AC$10,2,FALSE)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VLOOKUP($B144,Listas!$A$2:$B$5,2,FALSE)</f>
        <v>#N/A</v>
      </c>
      <c r="D144" s="109"/>
      <c r="E144" s="110" t="e">
        <f>VLOOKUP($D144,Listas!$E$2:$F$11,2,FALSE)</f>
        <v>#N/A</v>
      </c>
      <c r="F144" s="109"/>
      <c r="G144" s="109"/>
      <c r="H144" s="109"/>
      <c r="I144" s="109"/>
      <c r="J144" s="109"/>
      <c r="K144" s="109"/>
      <c r="L144" s="109"/>
      <c r="M144" s="109"/>
      <c r="N144" s="109"/>
      <c r="O144" s="109"/>
      <c r="P144" s="109"/>
      <c r="Q144" s="109"/>
      <c r="R144" s="109"/>
      <c r="S144" s="109"/>
      <c r="T144" s="109"/>
      <c r="U144" s="109"/>
      <c r="V144" s="109"/>
      <c r="W144" s="109"/>
      <c r="X144" s="123"/>
      <c r="Y144" s="123"/>
      <c r="Z144" s="123"/>
      <c r="AA144" s="124"/>
      <c r="AB144" s="124"/>
      <c r="AC144" s="124"/>
      <c r="AD144" s="124"/>
      <c r="AE144" s="113"/>
      <c r="AF144" s="113"/>
      <c r="AG144" s="112"/>
      <c r="AH144" s="112"/>
      <c r="AI144" s="109"/>
      <c r="AJ144" s="109" t="e">
        <f>VLOOKUP($AI144,Listas!$AB$1:$AC$10,2,FALSE)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VLOOKUP($B145,Listas!$A$2:$B$5,2,FALSE)</f>
        <v>#N/A</v>
      </c>
      <c r="D145" s="109"/>
      <c r="E145" s="110" t="e">
        <f>VLOOKUP($D145,Listas!$E$2:$F$11,2,FALSE)</f>
        <v>#N/A</v>
      </c>
      <c r="F145" s="109"/>
      <c r="G145" s="109"/>
      <c r="H145" s="109"/>
      <c r="I145" s="109"/>
      <c r="J145" s="109"/>
      <c r="K145" s="109"/>
      <c r="L145" s="109"/>
      <c r="M145" s="109"/>
      <c r="N145" s="109"/>
      <c r="O145" s="109"/>
      <c r="P145" s="109"/>
      <c r="Q145" s="109"/>
      <c r="R145" s="109"/>
      <c r="S145" s="109"/>
      <c r="T145" s="109"/>
      <c r="U145" s="109"/>
      <c r="V145" s="109"/>
      <c r="W145" s="109"/>
      <c r="X145" s="123"/>
      <c r="Y145" s="123"/>
      <c r="Z145" s="123"/>
      <c r="AA145" s="124"/>
      <c r="AB145" s="124"/>
      <c r="AC145" s="124"/>
      <c r="AD145" s="124"/>
      <c r="AE145" s="113"/>
      <c r="AF145" s="113"/>
      <c r="AG145" s="112"/>
      <c r="AH145" s="112"/>
      <c r="AI145" s="109"/>
      <c r="AJ145" s="109" t="e">
        <f>VLOOKUP($AI145,Listas!$AB$1:$AC$10,2,FALSE)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VLOOKUP($B146,Listas!$A$2:$B$5,2,FALSE)</f>
        <v>#N/A</v>
      </c>
      <c r="D146" s="109"/>
      <c r="E146" s="110" t="e">
        <f>VLOOKUP($D146,Listas!$E$2:$F$11,2,FALSE)</f>
        <v>#N/A</v>
      </c>
      <c r="F146" s="109"/>
      <c r="G146" s="109"/>
      <c r="H146" s="109"/>
      <c r="I146" s="109"/>
      <c r="J146" s="109"/>
      <c r="K146" s="109"/>
      <c r="L146" s="109"/>
      <c r="M146" s="109"/>
      <c r="N146" s="109"/>
      <c r="O146" s="109"/>
      <c r="P146" s="109"/>
      <c r="Q146" s="109"/>
      <c r="R146" s="109"/>
      <c r="S146" s="109"/>
      <c r="T146" s="109"/>
      <c r="U146" s="109"/>
      <c r="V146" s="109"/>
      <c r="W146" s="109"/>
      <c r="X146" s="123"/>
      <c r="Y146" s="123"/>
      <c r="Z146" s="123"/>
      <c r="AA146" s="124"/>
      <c r="AB146" s="124"/>
      <c r="AC146" s="124"/>
      <c r="AD146" s="124"/>
      <c r="AE146" s="113"/>
      <c r="AF146" s="113"/>
      <c r="AG146" s="112"/>
      <c r="AH146" s="112"/>
      <c r="AI146" s="109"/>
      <c r="AJ146" s="109" t="e">
        <f>VLOOKUP($AI146,Listas!$AB$1:$AC$10,2,FALSE)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VLOOKUP($B147,Listas!$A$2:$B$5,2,FALSE)</f>
        <v>#N/A</v>
      </c>
      <c r="D147" s="109"/>
      <c r="E147" s="110" t="e">
        <f>VLOOKUP($D147,Listas!$E$2:$F$11,2,FALSE)</f>
        <v>#N/A</v>
      </c>
      <c r="F147" s="109"/>
      <c r="G147" s="109"/>
      <c r="H147" s="109"/>
      <c r="I147" s="109"/>
      <c r="J147" s="109"/>
      <c r="K147" s="109"/>
      <c r="L147" s="109"/>
      <c r="M147" s="109"/>
      <c r="N147" s="109"/>
      <c r="O147" s="109"/>
      <c r="P147" s="109"/>
      <c r="Q147" s="109"/>
      <c r="R147" s="109"/>
      <c r="S147" s="109"/>
      <c r="T147" s="109"/>
      <c r="U147" s="109"/>
      <c r="V147" s="109"/>
      <c r="W147" s="109"/>
      <c r="X147" s="123"/>
      <c r="Y147" s="123"/>
      <c r="Z147" s="123"/>
      <c r="AA147" s="124"/>
      <c r="AB147" s="124"/>
      <c r="AC147" s="124"/>
      <c r="AD147" s="124"/>
      <c r="AE147" s="113"/>
      <c r="AF147" s="113"/>
      <c r="AG147" s="112"/>
      <c r="AH147" s="112"/>
      <c r="AI147" s="109"/>
      <c r="AJ147" s="109" t="e">
        <f>VLOOKUP($AI147,Listas!$AB$1:$AC$10,2,FALSE)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VLOOKUP($B148,Listas!$A$2:$B$5,2,FALSE)</f>
        <v>#N/A</v>
      </c>
      <c r="D148" s="109"/>
      <c r="E148" s="110" t="e">
        <f>VLOOKUP($D148,Listas!$E$2:$F$11,2,FALSE)</f>
        <v>#N/A</v>
      </c>
      <c r="F148" s="109"/>
      <c r="G148" s="109"/>
      <c r="H148" s="109"/>
      <c r="I148" s="109"/>
      <c r="J148" s="109"/>
      <c r="K148" s="109"/>
      <c r="L148" s="109"/>
      <c r="M148" s="109"/>
      <c r="N148" s="109"/>
      <c r="O148" s="109"/>
      <c r="P148" s="109"/>
      <c r="Q148" s="109"/>
      <c r="R148" s="109"/>
      <c r="S148" s="109"/>
      <c r="T148" s="109"/>
      <c r="U148" s="109"/>
      <c r="V148" s="109"/>
      <c r="W148" s="109"/>
      <c r="X148" s="123"/>
      <c r="Y148" s="123"/>
      <c r="Z148" s="123"/>
      <c r="AA148" s="124"/>
      <c r="AB148" s="124"/>
      <c r="AC148" s="124"/>
      <c r="AD148" s="124"/>
      <c r="AE148" s="113"/>
      <c r="AF148" s="113"/>
      <c r="AG148" s="112"/>
      <c r="AH148" s="112"/>
      <c r="AI148" s="109"/>
      <c r="AJ148" s="109" t="e">
        <f>VLOOKUP($AI148,Listas!$AB$1:$AC$10,2,FALSE)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VLOOKUP($B149,Listas!$A$2:$B$5,2,FALSE)</f>
        <v>#N/A</v>
      </c>
      <c r="D149" s="109"/>
      <c r="E149" s="110" t="e">
        <f>VLOOKUP($D149,Listas!$E$2:$F$11,2,FALSE)</f>
        <v>#N/A</v>
      </c>
      <c r="F149" s="109"/>
      <c r="G149" s="109"/>
      <c r="H149" s="109"/>
      <c r="I149" s="109"/>
      <c r="J149" s="109"/>
      <c r="K149" s="109"/>
      <c r="L149" s="109"/>
      <c r="M149" s="109"/>
      <c r="N149" s="109"/>
      <c r="O149" s="109"/>
      <c r="P149" s="109"/>
      <c r="Q149" s="109"/>
      <c r="R149" s="109"/>
      <c r="S149" s="109"/>
      <c r="T149" s="109"/>
      <c r="U149" s="109"/>
      <c r="V149" s="109"/>
      <c r="W149" s="109"/>
      <c r="X149" s="123"/>
      <c r="Y149" s="123"/>
      <c r="Z149" s="123"/>
      <c r="AA149" s="124"/>
      <c r="AB149" s="124"/>
      <c r="AC149" s="124"/>
      <c r="AD149" s="124"/>
      <c r="AE149" s="113"/>
      <c r="AF149" s="113"/>
      <c r="AG149" s="112"/>
      <c r="AH149" s="112"/>
      <c r="AI149" s="109"/>
      <c r="AJ149" s="109" t="e">
        <f>VLOOKUP($AI149,Listas!$AB$1:$AC$10,2,FALSE)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VLOOKUP($B150,Listas!$A$2:$B$5,2,FALSE)</f>
        <v>#N/A</v>
      </c>
      <c r="D150" s="109"/>
      <c r="E150" s="110" t="e">
        <f>VLOOKUP($D150,Listas!$E$2:$F$11,2,FALSE)</f>
        <v>#N/A</v>
      </c>
      <c r="F150" s="109"/>
      <c r="G150" s="109"/>
      <c r="H150" s="109"/>
      <c r="I150" s="109"/>
      <c r="J150" s="109"/>
      <c r="K150" s="109"/>
      <c r="L150" s="109"/>
      <c r="M150" s="109"/>
      <c r="N150" s="109"/>
      <c r="O150" s="109"/>
      <c r="P150" s="109"/>
      <c r="Q150" s="109"/>
      <c r="R150" s="109"/>
      <c r="S150" s="109"/>
      <c r="T150" s="109"/>
      <c r="U150" s="109"/>
      <c r="V150" s="109"/>
      <c r="W150" s="109"/>
      <c r="X150" s="123"/>
      <c r="Y150" s="123"/>
      <c r="Z150" s="123"/>
      <c r="AA150" s="124"/>
      <c r="AB150" s="124"/>
      <c r="AC150" s="124"/>
      <c r="AD150" s="124"/>
      <c r="AE150" s="113"/>
      <c r="AF150" s="113"/>
      <c r="AG150" s="112"/>
      <c r="AH150" s="112"/>
      <c r="AI150" s="109"/>
      <c r="AJ150" s="109" t="e">
        <f>VLOOKUP($AI150,Listas!$AB$1:$AC$10,2,FALSE)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VLOOKUP($B151,Listas!$A$2:$B$5,2,FALSE)</f>
        <v>#N/A</v>
      </c>
      <c r="D151" s="109"/>
      <c r="E151" s="110" t="e">
        <f>VLOOKUP($D151,Listas!$E$2:$F$11,2,FALSE)</f>
        <v>#N/A</v>
      </c>
      <c r="F151" s="109"/>
      <c r="G151" s="109"/>
      <c r="H151" s="109"/>
      <c r="I151" s="109"/>
      <c r="J151" s="109"/>
      <c r="K151" s="109"/>
      <c r="L151" s="109"/>
      <c r="M151" s="109"/>
      <c r="N151" s="109"/>
      <c r="O151" s="109"/>
      <c r="P151" s="109"/>
      <c r="Q151" s="109"/>
      <c r="R151" s="109"/>
      <c r="S151" s="109"/>
      <c r="T151" s="109"/>
      <c r="U151" s="109"/>
      <c r="V151" s="109"/>
      <c r="W151" s="109"/>
      <c r="X151" s="116"/>
      <c r="Y151" s="116"/>
      <c r="Z151" s="123"/>
      <c r="AA151" s="109"/>
      <c r="AB151" s="112"/>
      <c r="AC151" s="109"/>
      <c r="AD151" s="109"/>
      <c r="AE151" s="113"/>
      <c r="AF151" s="113"/>
      <c r="AG151" s="112"/>
      <c r="AH151" s="112"/>
      <c r="AI151" s="109"/>
      <c r="AJ151" s="109" t="e">
        <f>VLOOKUP($AI151,Listas!$AB$1:$AC$10,2,FALSE)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VLOOKUP($B152,Listas!$A$2:$B$5,2,FALSE)</f>
        <v>#N/A</v>
      </c>
      <c r="D152" s="109"/>
      <c r="E152" s="110" t="e">
        <f>VLOOKUP($D152,Listas!$E$2:$F$11,2,FALSE)</f>
        <v>#N/A</v>
      </c>
      <c r="F152" s="109"/>
      <c r="G152" s="109"/>
      <c r="H152" s="109"/>
      <c r="I152" s="109"/>
      <c r="J152" s="109"/>
      <c r="K152" s="109"/>
      <c r="L152" s="109"/>
      <c r="M152" s="109"/>
      <c r="N152" s="109"/>
      <c r="O152" s="109"/>
      <c r="P152" s="109"/>
      <c r="Q152" s="109"/>
      <c r="R152" s="109"/>
      <c r="S152" s="109"/>
      <c r="T152" s="109"/>
      <c r="U152" s="109"/>
      <c r="V152" s="109"/>
      <c r="W152" s="109"/>
      <c r="X152" s="123"/>
      <c r="Y152" s="123"/>
      <c r="Z152" s="123"/>
      <c r="AA152" s="124"/>
      <c r="AB152" s="124"/>
      <c r="AC152" s="124"/>
      <c r="AD152" s="124"/>
      <c r="AE152" s="113"/>
      <c r="AF152" s="113"/>
      <c r="AG152" s="112"/>
      <c r="AH152" s="112"/>
      <c r="AI152" s="109"/>
      <c r="AJ152" s="109" t="e">
        <f>VLOOKUP($AI152,Listas!$AB$1:$AC$10,2,FALSE)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VLOOKUP($B153,Listas!$A$2:$B$5,2,FALSE)</f>
        <v>#N/A</v>
      </c>
      <c r="D153" s="109"/>
      <c r="E153" s="110" t="e">
        <f>VLOOKUP($D153,Listas!$E$2:$F$11,2,FALSE)</f>
        <v>#N/A</v>
      </c>
      <c r="F153" s="109"/>
      <c r="G153" s="109"/>
      <c r="H153" s="109"/>
      <c r="I153" s="109"/>
      <c r="J153" s="109"/>
      <c r="K153" s="109"/>
      <c r="L153" s="109"/>
      <c r="M153" s="109"/>
      <c r="N153" s="109"/>
      <c r="O153" s="109"/>
      <c r="P153" s="109"/>
      <c r="Q153" s="109"/>
      <c r="R153" s="109"/>
      <c r="S153" s="109"/>
      <c r="T153" s="109"/>
      <c r="U153" s="109"/>
      <c r="V153" s="109"/>
      <c r="W153" s="109"/>
      <c r="X153" s="123"/>
      <c r="Y153" s="123"/>
      <c r="Z153" s="123"/>
      <c r="AA153" s="124"/>
      <c r="AB153" s="124"/>
      <c r="AC153" s="124"/>
      <c r="AD153" s="124"/>
      <c r="AE153" s="113"/>
      <c r="AF153" s="113"/>
      <c r="AG153" s="112"/>
      <c r="AH153" s="112"/>
      <c r="AI153" s="109"/>
      <c r="AJ153" s="109" t="e">
        <f>VLOOKUP($AI153,Listas!$AB$1:$AC$10,2,FALSE)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VLOOKUP($B154,Listas!$A$2:$B$5,2,FALSE)</f>
        <v>#N/A</v>
      </c>
      <c r="D154" s="109"/>
      <c r="E154" s="110" t="e">
        <f>VLOOKUP($D154,Listas!$E$2:$F$11,2,FALSE)</f>
        <v>#N/A</v>
      </c>
      <c r="F154" s="109"/>
      <c r="G154" s="109"/>
      <c r="H154" s="109"/>
      <c r="I154" s="109"/>
      <c r="J154" s="109"/>
      <c r="K154" s="109"/>
      <c r="L154" s="109"/>
      <c r="M154" s="109"/>
      <c r="N154" s="109"/>
      <c r="O154" s="109"/>
      <c r="P154" s="109"/>
      <c r="Q154" s="109"/>
      <c r="R154" s="109"/>
      <c r="S154" s="109"/>
      <c r="T154" s="109"/>
      <c r="U154" s="109"/>
      <c r="V154" s="109"/>
      <c r="W154" s="109"/>
      <c r="X154" s="120"/>
      <c r="Y154" s="120"/>
      <c r="Z154" s="116"/>
      <c r="AA154" s="109"/>
      <c r="AB154" s="109"/>
      <c r="AC154" s="109"/>
      <c r="AD154" s="109"/>
      <c r="AE154" s="119"/>
      <c r="AF154" s="119"/>
      <c r="AG154" s="112"/>
      <c r="AH154" s="112"/>
      <c r="AI154" s="109"/>
      <c r="AJ154" s="109" t="e">
        <f>VLOOKUP($AI154,Listas!$AB$1:$AC$10,2,FALSE)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VLOOKUP($B155,Listas!$A$2:$B$5,2,FALSE)</f>
        <v>#N/A</v>
      </c>
      <c r="D155" s="109"/>
      <c r="E155" s="110" t="e">
        <f>VLOOKUP($D155,Listas!$E$2:$F$11,2,FALSE)</f>
        <v>#N/A</v>
      </c>
      <c r="F155" s="109"/>
      <c r="G155" s="109"/>
      <c r="H155" s="109"/>
      <c r="I155" s="109"/>
      <c r="J155" s="109"/>
      <c r="K155" s="109"/>
      <c r="L155" s="109"/>
      <c r="M155" s="109"/>
      <c r="N155" s="109"/>
      <c r="O155" s="109"/>
      <c r="P155" s="109"/>
      <c r="Q155" s="109"/>
      <c r="R155" s="109"/>
      <c r="S155" s="109"/>
      <c r="T155" s="109"/>
      <c r="U155" s="109"/>
      <c r="V155" s="109"/>
      <c r="W155" s="109"/>
      <c r="X155" s="120"/>
      <c r="Y155" s="120"/>
      <c r="Z155" s="116"/>
      <c r="AA155" s="109"/>
      <c r="AB155" s="109"/>
      <c r="AC155" s="109"/>
      <c r="AD155" s="109"/>
      <c r="AE155" s="119"/>
      <c r="AF155" s="119"/>
      <c r="AG155" s="112"/>
      <c r="AH155" s="112"/>
      <c r="AI155" s="109"/>
      <c r="AJ155" s="109" t="e">
        <f>VLOOKUP($AI155,Listas!$AB$1:$AC$10,2,FALSE)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VLOOKUP($B156,Listas!$A$2:$B$5,2,FALSE)</f>
        <v>#N/A</v>
      </c>
      <c r="D156" s="109"/>
      <c r="E156" s="110" t="e">
        <f>VLOOKUP($D156,Listas!$E$2:$F$11,2,FALSE)</f>
        <v>#N/A</v>
      </c>
      <c r="F156" s="109"/>
      <c r="G156" s="109"/>
      <c r="H156" s="109"/>
      <c r="I156" s="109"/>
      <c r="J156" s="109"/>
      <c r="K156" s="109"/>
      <c r="L156" s="109"/>
      <c r="M156" s="109"/>
      <c r="N156" s="109"/>
      <c r="O156" s="109"/>
      <c r="P156" s="109"/>
      <c r="Q156" s="109"/>
      <c r="R156" s="109"/>
      <c r="S156" s="109"/>
      <c r="T156" s="109"/>
      <c r="U156" s="109"/>
      <c r="V156" s="109"/>
      <c r="W156" s="109"/>
      <c r="X156" s="120"/>
      <c r="Y156" s="120"/>
      <c r="Z156" s="116"/>
      <c r="AA156" s="109"/>
      <c r="AB156" s="109"/>
      <c r="AC156" s="109"/>
      <c r="AD156" s="109"/>
      <c r="AE156" s="119"/>
      <c r="AF156" s="119"/>
      <c r="AG156" s="112"/>
      <c r="AH156" s="112"/>
      <c r="AI156" s="109"/>
      <c r="AJ156" s="109" t="e">
        <f>VLOOKUP($AI156,Listas!$AB$1:$AC$10,2,FALSE)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24"/>
      <c r="C157" s="110" t="e">
        <f>VLOOKUP($B157,Listas!$A$2:$B$5,2,FALSE)</f>
        <v>#N/A</v>
      </c>
      <c r="D157" s="124"/>
      <c r="E157" s="110" t="e">
        <f>VLOOKUP($D157,Listas!$E$2:$F$11,2,FALSE)</f>
        <v>#N/A</v>
      </c>
      <c r="F157" s="124"/>
      <c r="G157" s="124"/>
      <c r="H157" s="124"/>
      <c r="I157" s="124"/>
      <c r="J157" s="124"/>
      <c r="K157" s="124"/>
      <c r="L157" s="109"/>
      <c r="M157" s="124"/>
      <c r="N157" s="109"/>
      <c r="O157" s="124"/>
      <c r="P157" s="109"/>
      <c r="Q157" s="124"/>
      <c r="R157" s="109"/>
      <c r="S157" s="109"/>
      <c r="T157" s="109"/>
      <c r="U157" s="124"/>
      <c r="V157" s="109"/>
      <c r="W157" s="109"/>
      <c r="X157" s="120"/>
      <c r="Y157" s="120"/>
      <c r="Z157" s="116"/>
      <c r="AA157" s="124"/>
      <c r="AB157" s="124"/>
      <c r="AC157" s="125"/>
      <c r="AD157" s="109"/>
      <c r="AE157" s="119"/>
      <c r="AF157" s="119"/>
      <c r="AG157" s="112"/>
      <c r="AH157" s="126"/>
      <c r="AI157" s="109"/>
      <c r="AJ157" s="109" t="e">
        <f>VLOOKUP($AI157,Listas!$AB$1:$AC$10,2,FALSE)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VLOOKUP($B158,Listas!$A$2:$B$5,2,FALSE)</f>
        <v>#N/A</v>
      </c>
      <c r="D158" s="109"/>
      <c r="E158" s="110" t="e">
        <f>VLOOKUP($D158,Listas!$E$2:$F$11,2,FALSE)</f>
        <v>#N/A</v>
      </c>
      <c r="F158" s="109"/>
      <c r="G158" s="109"/>
      <c r="H158" s="109"/>
      <c r="I158" s="109"/>
      <c r="J158" s="109"/>
      <c r="K158" s="109"/>
      <c r="L158" s="109"/>
      <c r="M158" s="109"/>
      <c r="N158" s="109"/>
      <c r="O158" s="109"/>
      <c r="P158" s="109"/>
      <c r="Q158" s="109"/>
      <c r="R158" s="109"/>
      <c r="S158" s="109"/>
      <c r="T158" s="109"/>
      <c r="U158" s="109"/>
      <c r="V158" s="109"/>
      <c r="W158" s="109"/>
      <c r="X158" s="120"/>
      <c r="Y158" s="120"/>
      <c r="Z158" s="116"/>
      <c r="AA158" s="109"/>
      <c r="AB158" s="109"/>
      <c r="AC158" s="109"/>
      <c r="AD158" s="109"/>
      <c r="AE158" s="119"/>
      <c r="AF158" s="119"/>
      <c r="AG158" s="112"/>
      <c r="AH158" s="112"/>
      <c r="AI158" s="109"/>
      <c r="AJ158" s="109" t="e">
        <f>VLOOKUP($AI158,Listas!$AB$1:$AC$10,2,FALSE)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VLOOKUP($B159,Listas!$A$2:$B$5,2,FALSE)</f>
        <v>#N/A</v>
      </c>
      <c r="D159" s="109"/>
      <c r="E159" s="110" t="e">
        <f>VLOOKUP($D159,Listas!$E$2:$F$11,2,FALSE)</f>
        <v>#N/A</v>
      </c>
      <c r="F159" s="109"/>
      <c r="G159" s="109"/>
      <c r="H159" s="109"/>
      <c r="I159" s="109"/>
      <c r="J159" s="109"/>
      <c r="K159" s="109"/>
      <c r="L159" s="109"/>
      <c r="M159" s="109"/>
      <c r="N159" s="109"/>
      <c r="O159" s="109"/>
      <c r="P159" s="109"/>
      <c r="Q159" s="109"/>
      <c r="R159" s="109"/>
      <c r="S159" s="109"/>
      <c r="T159" s="109"/>
      <c r="U159" s="109"/>
      <c r="V159" s="109"/>
      <c r="W159" s="109"/>
      <c r="X159" s="120"/>
      <c r="Y159" s="120"/>
      <c r="Z159" s="116"/>
      <c r="AA159" s="109"/>
      <c r="AB159" s="109"/>
      <c r="AC159" s="109"/>
      <c r="AD159" s="109"/>
      <c r="AE159" s="119"/>
      <c r="AF159" s="119"/>
      <c r="AG159" s="112"/>
      <c r="AH159" s="112"/>
      <c r="AI159" s="109"/>
      <c r="AJ159" s="109" t="e">
        <f>VLOOKUP($AI159,Listas!$AB$1:$AC$10,2,FALSE)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VLOOKUP($B160,Listas!$A$2:$B$5,2,FALSE)</f>
        <v>#N/A</v>
      </c>
      <c r="D160" s="109"/>
      <c r="E160" s="110" t="e">
        <f>VLOOKUP($D160,Listas!$E$2:$F$11,2,FALSE)</f>
        <v>#N/A</v>
      </c>
      <c r="F160" s="109"/>
      <c r="G160" s="109"/>
      <c r="H160" s="109"/>
      <c r="I160" s="109"/>
      <c r="J160" s="109"/>
      <c r="K160" s="109"/>
      <c r="L160" s="109"/>
      <c r="M160" s="109"/>
      <c r="N160" s="109"/>
      <c r="O160" s="109"/>
      <c r="P160" s="109"/>
      <c r="Q160" s="109"/>
      <c r="R160" s="109"/>
      <c r="S160" s="109"/>
      <c r="T160" s="109"/>
      <c r="U160" s="109"/>
      <c r="V160" s="109"/>
      <c r="W160" s="109"/>
      <c r="X160" s="120"/>
      <c r="Y160" s="120"/>
      <c r="Z160" s="116"/>
      <c r="AA160" s="109"/>
      <c r="AB160" s="109"/>
      <c r="AC160" s="109"/>
      <c r="AD160" s="109"/>
      <c r="AE160" s="119"/>
      <c r="AF160" s="119"/>
      <c r="AG160" s="112"/>
      <c r="AH160" s="112"/>
      <c r="AI160" s="109"/>
      <c r="AJ160" s="109" t="e">
        <f>VLOOKUP($AI160,Listas!$AB$1:$AC$10,2,FALSE)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VLOOKUP($B161,Listas!$A$2:$B$5,2,FALSE)</f>
        <v>#N/A</v>
      </c>
      <c r="D161" s="109"/>
      <c r="E161" s="110" t="e">
        <f>VLOOKUP($D161,Listas!$E$2:$F$11,2,FALSE)</f>
        <v>#N/A</v>
      </c>
      <c r="F161" s="109"/>
      <c r="G161" s="109"/>
      <c r="H161" s="109"/>
      <c r="I161" s="109"/>
      <c r="J161" s="109"/>
      <c r="K161" s="109"/>
      <c r="L161" s="109"/>
      <c r="M161" s="109"/>
      <c r="N161" s="109"/>
      <c r="O161" s="109"/>
      <c r="P161" s="109"/>
      <c r="Q161" s="109"/>
      <c r="R161" s="109"/>
      <c r="S161" s="109"/>
      <c r="T161" s="109"/>
      <c r="U161" s="109"/>
      <c r="V161" s="109"/>
      <c r="W161" s="109"/>
      <c r="X161" s="120"/>
      <c r="Y161" s="120"/>
      <c r="Z161" s="116"/>
      <c r="AA161" s="109"/>
      <c r="AB161" s="109"/>
      <c r="AC161" s="109"/>
      <c r="AD161" s="109"/>
      <c r="AE161" s="119"/>
      <c r="AF161" s="119"/>
      <c r="AG161" s="112"/>
      <c r="AH161" s="112"/>
      <c r="AI161" s="109"/>
      <c r="AJ161" s="109" t="e">
        <f>VLOOKUP($AI161,Listas!$AB$1:$AC$10,2,FALSE)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VLOOKUP($B162,Listas!$A$2:$B$5,2,FALSE)</f>
        <v>#N/A</v>
      </c>
      <c r="D162" s="109"/>
      <c r="E162" s="110" t="e">
        <f>VLOOKUP($D162,Listas!$E$2:$F$11,2,FALSE)</f>
        <v>#N/A</v>
      </c>
      <c r="F162" s="109"/>
      <c r="G162" s="109"/>
      <c r="H162" s="109"/>
      <c r="I162" s="109"/>
      <c r="J162" s="109"/>
      <c r="K162" s="109"/>
      <c r="L162" s="109"/>
      <c r="M162" s="109"/>
      <c r="N162" s="109"/>
      <c r="O162" s="109"/>
      <c r="P162" s="109"/>
      <c r="Q162" s="109"/>
      <c r="R162" s="109"/>
      <c r="S162" s="109"/>
      <c r="T162" s="109"/>
      <c r="U162" s="109"/>
      <c r="V162" s="109"/>
      <c r="W162" s="109"/>
      <c r="X162" s="120"/>
      <c r="Y162" s="120"/>
      <c r="Z162" s="116"/>
      <c r="AA162" s="109"/>
      <c r="AB162" s="109"/>
      <c r="AC162" s="109"/>
      <c r="AD162" s="109"/>
      <c r="AE162" s="119"/>
      <c r="AF162" s="119"/>
      <c r="AG162" s="112"/>
      <c r="AH162" s="112"/>
      <c r="AI162" s="109"/>
      <c r="AJ162" s="109" t="e">
        <f>VLOOKUP($AI162,Listas!$AB$1:$AC$10,2,FALSE)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VLOOKUP($B163,Listas!$A$2:$B$5,2,FALSE)</f>
        <v>#N/A</v>
      </c>
      <c r="D163" s="109"/>
      <c r="E163" s="110" t="e">
        <f>VLOOKUP($D163,Listas!$E$2:$F$11,2,FALSE)</f>
        <v>#N/A</v>
      </c>
      <c r="F163" s="109"/>
      <c r="G163" s="109"/>
      <c r="H163" s="109"/>
      <c r="I163" s="109"/>
      <c r="J163" s="109"/>
      <c r="K163" s="109"/>
      <c r="L163" s="109"/>
      <c r="M163" s="109"/>
      <c r="N163" s="109"/>
      <c r="O163" s="109"/>
      <c r="P163" s="109"/>
      <c r="Q163" s="109"/>
      <c r="R163" s="109"/>
      <c r="S163" s="109"/>
      <c r="T163" s="109"/>
      <c r="U163" s="109"/>
      <c r="V163" s="109"/>
      <c r="W163" s="109"/>
      <c r="X163" s="120"/>
      <c r="Y163" s="120"/>
      <c r="Z163" s="116"/>
      <c r="AA163" s="109"/>
      <c r="AB163" s="109"/>
      <c r="AC163" s="109"/>
      <c r="AD163" s="109"/>
      <c r="AE163" s="119"/>
      <c r="AF163" s="119"/>
      <c r="AG163" s="112"/>
      <c r="AH163" s="112"/>
      <c r="AI163" s="109"/>
      <c r="AJ163" s="109" t="e">
        <f>VLOOKUP($AI163,Listas!$AB$1:$AC$10,2,FALSE)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24"/>
      <c r="C164" s="110" t="e">
        <f>VLOOKUP($B164,Listas!$A$2:$B$5,2,FALSE)</f>
        <v>#N/A</v>
      </c>
      <c r="D164" s="124"/>
      <c r="E164" s="110" t="e">
        <f>VLOOKUP($D164,Listas!$E$2:$F$11,2,FALSE)</f>
        <v>#N/A</v>
      </c>
      <c r="F164" s="124"/>
      <c r="G164" s="124"/>
      <c r="H164" s="124"/>
      <c r="I164" s="124"/>
      <c r="J164" s="124"/>
      <c r="K164" s="124"/>
      <c r="L164" s="109"/>
      <c r="M164" s="124"/>
      <c r="N164" s="109"/>
      <c r="O164" s="124"/>
      <c r="P164" s="109"/>
      <c r="Q164" s="124"/>
      <c r="R164" s="109"/>
      <c r="S164" s="109"/>
      <c r="T164" s="109"/>
      <c r="U164" s="124"/>
      <c r="V164" s="109"/>
      <c r="W164" s="109"/>
      <c r="X164" s="120"/>
      <c r="Y164" s="120"/>
      <c r="Z164" s="116"/>
      <c r="AA164" s="124"/>
      <c r="AB164" s="124"/>
      <c r="AC164" s="125"/>
      <c r="AD164" s="109"/>
      <c r="AE164" s="119"/>
      <c r="AF164" s="119"/>
      <c r="AG164" s="112"/>
      <c r="AH164" s="126"/>
      <c r="AI164" s="109"/>
      <c r="AJ164" s="109" t="e">
        <f>VLOOKUP($AI164,Listas!$AB$1:$AC$10,2,FALSE)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VLOOKUP($B165,Listas!$A$2:$B$5,2,FALSE)</f>
        <v>#N/A</v>
      </c>
      <c r="D165" s="109"/>
      <c r="E165" s="110" t="e">
        <f>VLOOKUP($D165,Listas!$E$2:$F$11,2,FALSE)</f>
        <v>#N/A</v>
      </c>
      <c r="F165" s="109"/>
      <c r="G165" s="109"/>
      <c r="H165" s="109"/>
      <c r="I165" s="109"/>
      <c r="J165" s="109"/>
      <c r="K165" s="109"/>
      <c r="L165" s="109"/>
      <c r="M165" s="109"/>
      <c r="N165" s="109"/>
      <c r="O165" s="109"/>
      <c r="P165" s="109"/>
      <c r="Q165" s="109"/>
      <c r="R165" s="109"/>
      <c r="S165" s="109"/>
      <c r="T165" s="109"/>
      <c r="U165" s="109"/>
      <c r="V165" s="109"/>
      <c r="W165" s="109"/>
      <c r="X165" s="120"/>
      <c r="Y165" s="120"/>
      <c r="Z165" s="116"/>
      <c r="AA165" s="109"/>
      <c r="AB165" s="109"/>
      <c r="AC165" s="109"/>
      <c r="AD165" s="109"/>
      <c r="AE165" s="119"/>
      <c r="AF165" s="119"/>
      <c r="AG165" s="112"/>
      <c r="AH165" s="112"/>
      <c r="AI165" s="109"/>
      <c r="AJ165" s="109" t="e">
        <f>VLOOKUP($AI165,Listas!$AB$1:$AC$10,2,FALSE)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VLOOKUP($B166,Listas!$A$2:$B$5,2,FALSE)</f>
        <v>#N/A</v>
      </c>
      <c r="D166" s="109"/>
      <c r="E166" s="110" t="e">
        <f>VLOOKUP($D166,Listas!$E$2:$F$11,2,FALSE)</f>
        <v>#N/A</v>
      </c>
      <c r="F166" s="109"/>
      <c r="G166" s="109"/>
      <c r="H166" s="109"/>
      <c r="I166" s="109"/>
      <c r="J166" s="109"/>
      <c r="K166" s="109"/>
      <c r="L166" s="109"/>
      <c r="M166" s="109"/>
      <c r="N166" s="109"/>
      <c r="O166" s="109"/>
      <c r="P166" s="109"/>
      <c r="Q166" s="109"/>
      <c r="R166" s="109"/>
      <c r="S166" s="109"/>
      <c r="T166" s="109"/>
      <c r="U166" s="109"/>
      <c r="V166" s="109"/>
      <c r="W166" s="109"/>
      <c r="X166" s="124"/>
      <c r="Y166" s="124"/>
      <c r="Z166" s="124"/>
      <c r="AA166" s="124"/>
      <c r="AB166" s="124"/>
      <c r="AC166" s="124"/>
      <c r="AD166" s="124"/>
      <c r="AE166" s="113"/>
      <c r="AF166" s="113"/>
      <c r="AG166" s="112"/>
      <c r="AH166" s="112"/>
      <c r="AI166" s="109"/>
      <c r="AJ166" s="109" t="e">
        <f>VLOOKUP($AI166,Listas!$AB$1:$AC$10,2,FALSE)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VLOOKUP($B167,Listas!$A$2:$B$5,2,FALSE)</f>
        <v>#N/A</v>
      </c>
      <c r="D167" s="109"/>
      <c r="E167" s="110" t="e">
        <f>VLOOKUP($D167,Listas!$E$2:$F$11,2,FALSE)</f>
        <v>#N/A</v>
      </c>
      <c r="F167" s="109"/>
      <c r="G167" s="109"/>
      <c r="H167" s="109"/>
      <c r="I167" s="109"/>
      <c r="J167" s="109"/>
      <c r="K167" s="109"/>
      <c r="L167" s="109"/>
      <c r="M167" s="109"/>
      <c r="N167" s="109"/>
      <c r="O167" s="109"/>
      <c r="P167" s="109"/>
      <c r="Q167" s="109"/>
      <c r="R167" s="109"/>
      <c r="S167" s="109"/>
      <c r="T167" s="109"/>
      <c r="U167" s="109"/>
      <c r="V167" s="109"/>
      <c r="W167" s="109"/>
      <c r="X167" s="124"/>
      <c r="Y167" s="124"/>
      <c r="Z167" s="124"/>
      <c r="AA167" s="124"/>
      <c r="AB167" s="124"/>
      <c r="AC167" s="124"/>
      <c r="AD167" s="124"/>
      <c r="AE167" s="113"/>
      <c r="AF167" s="113"/>
      <c r="AG167" s="112"/>
      <c r="AH167" s="112"/>
      <c r="AI167" s="109"/>
      <c r="AJ167" s="109" t="e">
        <f>VLOOKUP($AI167,Listas!$AB$1:$AC$10,2,FALSE)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VLOOKUP($B168,Listas!$A$2:$B$5,2,FALSE)</f>
        <v>#N/A</v>
      </c>
      <c r="D168" s="109"/>
      <c r="E168" s="110" t="e">
        <f>VLOOKUP($D168,Listas!$E$2:$F$11,2,FALSE)</f>
        <v>#N/A</v>
      </c>
      <c r="F168" s="109"/>
      <c r="G168" s="109"/>
      <c r="H168" s="109"/>
      <c r="I168" s="109"/>
      <c r="J168" s="109"/>
      <c r="K168" s="109"/>
      <c r="L168" s="109"/>
      <c r="M168" s="109"/>
      <c r="N168" s="109"/>
      <c r="O168" s="109"/>
      <c r="P168" s="109"/>
      <c r="Q168" s="109"/>
      <c r="R168" s="109"/>
      <c r="S168" s="109"/>
      <c r="T168" s="109"/>
      <c r="U168" s="109"/>
      <c r="V168" s="109"/>
      <c r="W168" s="109"/>
      <c r="X168" s="124"/>
      <c r="Y168" s="124"/>
      <c r="Z168" s="124"/>
      <c r="AA168" s="124"/>
      <c r="AB168" s="124"/>
      <c r="AC168" s="124"/>
      <c r="AD168" s="124"/>
      <c r="AE168" s="113"/>
      <c r="AF168" s="113"/>
      <c r="AG168" s="112"/>
      <c r="AH168" s="127"/>
      <c r="AI168" s="109"/>
      <c r="AJ168" s="109" t="e">
        <f>VLOOKUP($AI168,Listas!$AB$1:$AC$10,2,FALSE)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VLOOKUP($B169,Listas!$A$2:$B$5,2,FALSE)</f>
        <v>#N/A</v>
      </c>
      <c r="D169" s="109"/>
      <c r="E169" s="110" t="e">
        <f>VLOOKUP($D169,Listas!$E$2:$F$11,2,FALSE)</f>
        <v>#N/A</v>
      </c>
      <c r="F169" s="109"/>
      <c r="G169" s="109"/>
      <c r="H169" s="109"/>
      <c r="I169" s="109"/>
      <c r="J169" s="109"/>
      <c r="K169" s="109"/>
      <c r="L169" s="109"/>
      <c r="M169" s="109"/>
      <c r="N169" s="109"/>
      <c r="O169" s="109"/>
      <c r="P169" s="109"/>
      <c r="Q169" s="109"/>
      <c r="R169" s="109"/>
      <c r="S169" s="109"/>
      <c r="T169" s="109"/>
      <c r="U169" s="109"/>
      <c r="V169" s="109"/>
      <c r="W169" s="109"/>
      <c r="X169" s="124"/>
      <c r="Y169" s="124"/>
      <c r="Z169" s="124"/>
      <c r="AA169" s="124"/>
      <c r="AB169" s="124"/>
      <c r="AC169" s="124"/>
      <c r="AD169" s="124"/>
      <c r="AE169" s="113"/>
      <c r="AF169" s="113"/>
      <c r="AG169" s="112"/>
      <c r="AH169" s="127"/>
      <c r="AI169" s="109"/>
      <c r="AJ169" s="109" t="e">
        <f>VLOOKUP($AI169,Listas!$AB$1:$AC$10,2,FALSE)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VLOOKUP($B170,Listas!$A$2:$B$5,2,FALSE)</f>
        <v>#N/A</v>
      </c>
      <c r="D170" s="109"/>
      <c r="E170" s="110" t="e">
        <f>VLOOKUP($D170,Listas!$E$2:$F$11,2,FALSE)</f>
        <v>#N/A</v>
      </c>
      <c r="F170" s="109"/>
      <c r="G170" s="109"/>
      <c r="H170" s="109"/>
      <c r="I170" s="109"/>
      <c r="J170" s="109"/>
      <c r="K170" s="109"/>
      <c r="L170" s="109"/>
      <c r="M170" s="109"/>
      <c r="N170" s="109"/>
      <c r="O170" s="109"/>
      <c r="P170" s="109"/>
      <c r="Q170" s="109"/>
      <c r="R170" s="109"/>
      <c r="S170" s="109"/>
      <c r="T170" s="109"/>
      <c r="U170" s="109"/>
      <c r="V170" s="109"/>
      <c r="W170" s="109"/>
      <c r="X170" s="124"/>
      <c r="Y170" s="124"/>
      <c r="Z170" s="124"/>
      <c r="AA170" s="124"/>
      <c r="AB170" s="124"/>
      <c r="AC170" s="124"/>
      <c r="AD170" s="124"/>
      <c r="AE170" s="113"/>
      <c r="AF170" s="113"/>
      <c r="AG170" s="112"/>
      <c r="AH170" s="127"/>
      <c r="AI170" s="109"/>
      <c r="AJ170" s="109" t="e">
        <f>VLOOKUP($AI170,Listas!$AB$1:$AC$10,2,FALSE)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VLOOKUP($B171,Listas!$A$2:$B$5,2,FALSE)</f>
        <v>#N/A</v>
      </c>
      <c r="D171" s="109"/>
      <c r="E171" s="110" t="e">
        <f>VLOOKUP($D171,Listas!$E$2:$F$11,2,FALSE)</f>
        <v>#N/A</v>
      </c>
      <c r="F171" s="109"/>
      <c r="G171" s="109"/>
      <c r="H171" s="109"/>
      <c r="I171" s="109"/>
      <c r="J171" s="109"/>
      <c r="K171" s="109"/>
      <c r="L171" s="109"/>
      <c r="M171" s="109"/>
      <c r="N171" s="109"/>
      <c r="O171" s="109"/>
      <c r="P171" s="109"/>
      <c r="Q171" s="109"/>
      <c r="R171" s="109"/>
      <c r="S171" s="109"/>
      <c r="T171" s="109"/>
      <c r="U171" s="109"/>
      <c r="V171" s="109"/>
      <c r="W171" s="109"/>
      <c r="X171" s="124"/>
      <c r="Y171" s="124"/>
      <c r="Z171" s="124"/>
      <c r="AA171" s="124"/>
      <c r="AB171" s="124"/>
      <c r="AC171" s="124"/>
      <c r="AD171" s="124"/>
      <c r="AE171" s="113"/>
      <c r="AF171" s="113"/>
      <c r="AG171" s="112"/>
      <c r="AH171" s="127"/>
      <c r="AI171" s="109"/>
      <c r="AJ171" s="109" t="e">
        <f>VLOOKUP($AI171,Listas!$AB$1:$AC$10,2,FALSE)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VLOOKUP($B172,Listas!$A$2:$B$5,2,FALSE)</f>
        <v>#N/A</v>
      </c>
      <c r="D172" s="109"/>
      <c r="E172" s="110" t="e">
        <f>VLOOKUP($D172,Listas!$E$2:$F$11,2,FALSE)</f>
        <v>#N/A</v>
      </c>
      <c r="F172" s="109"/>
      <c r="G172" s="109"/>
      <c r="H172" s="109"/>
      <c r="I172" s="109"/>
      <c r="J172" s="109"/>
      <c r="K172" s="109"/>
      <c r="L172" s="109"/>
      <c r="M172" s="109"/>
      <c r="N172" s="109"/>
      <c r="O172" s="109"/>
      <c r="P172" s="109"/>
      <c r="Q172" s="109"/>
      <c r="R172" s="109"/>
      <c r="S172" s="109"/>
      <c r="T172" s="109"/>
      <c r="U172" s="109"/>
      <c r="V172" s="109"/>
      <c r="W172" s="109"/>
      <c r="X172" s="124"/>
      <c r="Y172" s="124"/>
      <c r="Z172" s="124"/>
      <c r="AA172" s="124"/>
      <c r="AB172" s="124"/>
      <c r="AC172" s="124"/>
      <c r="AD172" s="124"/>
      <c r="AE172" s="113"/>
      <c r="AF172" s="113"/>
      <c r="AG172" s="112"/>
      <c r="AH172" s="126"/>
      <c r="AI172" s="109"/>
      <c r="AJ172" s="109" t="e">
        <f>VLOOKUP($AI172,Listas!$AB$1:$AC$10,2,FALSE)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VLOOKUP($B173,Listas!$A$2:$B$5,2,FALSE)</f>
        <v>#N/A</v>
      </c>
      <c r="D173" s="109"/>
      <c r="E173" s="110" t="e">
        <f>VLOOKUP($D173,Listas!$E$2:$F$11,2,FALSE)</f>
        <v>#N/A</v>
      </c>
      <c r="F173" s="109"/>
      <c r="G173" s="109"/>
      <c r="H173" s="109"/>
      <c r="I173" s="109"/>
      <c r="J173" s="109"/>
      <c r="K173" s="109"/>
      <c r="L173" s="109"/>
      <c r="M173" s="109"/>
      <c r="N173" s="109"/>
      <c r="O173" s="109"/>
      <c r="P173" s="109"/>
      <c r="Q173" s="109"/>
      <c r="R173" s="109"/>
      <c r="S173" s="109"/>
      <c r="T173" s="109"/>
      <c r="U173" s="109"/>
      <c r="V173" s="109"/>
      <c r="W173" s="109"/>
      <c r="X173" s="124"/>
      <c r="Y173" s="124"/>
      <c r="Z173" s="124"/>
      <c r="AA173" s="124"/>
      <c r="AB173" s="124"/>
      <c r="AC173" s="124"/>
      <c r="AD173" s="124"/>
      <c r="AE173" s="113"/>
      <c r="AF173" s="113"/>
      <c r="AG173" s="112"/>
      <c r="AH173" s="127"/>
      <c r="AI173" s="109"/>
      <c r="AJ173" s="109" t="e">
        <f>VLOOKUP($AI173,Listas!$AB$1:$AC$10,2,FALSE)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109"/>
      <c r="C174" s="110" t="e">
        <f>VLOOKUP($B174,Listas!$A$2:$B$5,2,FALSE)</f>
        <v>#N/A</v>
      </c>
      <c r="D174" s="109"/>
      <c r="E174" s="110" t="e">
        <f>VLOOKUP($D174,Listas!$E$2:$F$11,2,FALSE)</f>
        <v>#N/A</v>
      </c>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12"/>
      <c r="AC174" s="109"/>
      <c r="AD174" s="109"/>
      <c r="AE174" s="113"/>
      <c r="AF174" s="113"/>
      <c r="AG174" s="112"/>
      <c r="AH174" s="112"/>
      <c r="AI174" s="109"/>
      <c r="AJ174" s="109" t="e">
        <f>VLOOKUP($AI174,Listas!$AB$1:$AC$10,2,FALSE)</f>
        <v>#N/A</v>
      </c>
      <c r="AK174" s="109"/>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109"/>
      <c r="C175" s="110" t="e">
        <f>VLOOKUP($B175,Listas!$A$2:$B$5,2,FALSE)</f>
        <v>#N/A</v>
      </c>
      <c r="D175" s="109"/>
      <c r="E175" s="110" t="e">
        <f>VLOOKUP($D175,Listas!$E$2:$F$11,2,FALSE)</f>
        <v>#N/A</v>
      </c>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12"/>
      <c r="AC175" s="109"/>
      <c r="AD175" s="109"/>
      <c r="AE175" s="113"/>
      <c r="AF175" s="113"/>
      <c r="AG175" s="112"/>
      <c r="AH175" s="112"/>
      <c r="AI175" s="109"/>
      <c r="AJ175" s="109" t="e">
        <f>VLOOKUP($AI175,Listas!$AB$1:$AC$10,2,FALSE)</f>
        <v>#N/A</v>
      </c>
      <c r="AK175" s="109"/>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109"/>
      <c r="C176" s="110" t="e">
        <f>VLOOKUP($B176,Listas!$A$2:$B$5,2,FALSE)</f>
        <v>#N/A</v>
      </c>
      <c r="D176" s="109"/>
      <c r="E176" s="110" t="e">
        <f>VLOOKUP($D176,Listas!$E$2:$F$11,2,FALSE)</f>
        <v>#N/A</v>
      </c>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19"/>
      <c r="AF176" s="119"/>
      <c r="AG176" s="112"/>
      <c r="AH176" s="112"/>
      <c r="AI176" s="109"/>
      <c r="AJ176" s="109" t="e">
        <f>VLOOKUP($AI176,Listas!$AB$1:$AC$10,2,FALSE)</f>
        <v>#N/A</v>
      </c>
      <c r="AK176" s="109"/>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109"/>
      <c r="C177" s="110" t="e">
        <f>VLOOKUP($B177,Listas!$A$2:$B$5,2,FALSE)</f>
        <v>#N/A</v>
      </c>
      <c r="D177" s="109"/>
      <c r="E177" s="110" t="e">
        <f>VLOOKUP($D177,Listas!$E$2:$F$11,2,FALSE)</f>
        <v>#N/A</v>
      </c>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19"/>
      <c r="AF177" s="119"/>
      <c r="AG177" s="112"/>
      <c r="AH177" s="112"/>
      <c r="AI177" s="109"/>
      <c r="AJ177" s="109" t="e">
        <f>VLOOKUP($AI177,Listas!$AB$1:$AC$10,2,FALSE)</f>
        <v>#N/A</v>
      </c>
      <c r="AK177" s="109"/>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109"/>
      <c r="C178" s="110" t="e">
        <f>VLOOKUP($B178,Listas!$A$2:$B$5,2,FALSE)</f>
        <v>#N/A</v>
      </c>
      <c r="D178" s="109"/>
      <c r="E178" s="110" t="e">
        <f>VLOOKUP($D178,Listas!$E$2:$F$11,2,FALSE)</f>
        <v>#N/A</v>
      </c>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19"/>
      <c r="AF178" s="119"/>
      <c r="AG178" s="112"/>
      <c r="AH178" s="112"/>
      <c r="AI178" s="109"/>
      <c r="AJ178" s="109" t="e">
        <f>VLOOKUP($AI178,Listas!$AB$1:$AC$10,2,FALSE)</f>
        <v>#N/A</v>
      </c>
      <c r="AK178" s="109"/>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109"/>
      <c r="C179" s="110" t="e">
        <f>VLOOKUP($B179,Listas!$A$2:$B$5,2,FALSE)</f>
        <v>#N/A</v>
      </c>
      <c r="D179" s="109"/>
      <c r="E179" s="110" t="e">
        <f>VLOOKUP($D179,Listas!$E$2:$F$11,2,FALSE)</f>
        <v>#N/A</v>
      </c>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19"/>
      <c r="AF179" s="119"/>
      <c r="AG179" s="112"/>
      <c r="AH179" s="112"/>
      <c r="AI179" s="109"/>
      <c r="AJ179" s="109" t="e">
        <f>VLOOKUP($AI179,Listas!$AB$1:$AC$10,2,FALSE)</f>
        <v>#N/A</v>
      </c>
      <c r="AK179" s="109"/>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109"/>
      <c r="C180" s="110" t="e">
        <f>VLOOKUP($B180,Listas!$A$2:$B$5,2,FALSE)</f>
        <v>#N/A</v>
      </c>
      <c r="D180" s="109"/>
      <c r="E180" s="110" t="e">
        <f>VLOOKUP($D180,Listas!$E$2:$F$11,2,FALSE)</f>
        <v>#N/A</v>
      </c>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19"/>
      <c r="AF180" s="119"/>
      <c r="AG180" s="112"/>
      <c r="AH180" s="112"/>
      <c r="AI180" s="109"/>
      <c r="AJ180" s="109" t="e">
        <f>VLOOKUP($AI180,Listas!$AB$1:$AC$10,2,FALSE)</f>
        <v>#N/A</v>
      </c>
      <c r="AK180" s="109"/>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109"/>
      <c r="C181" s="110" t="e">
        <f>VLOOKUP($B181,Listas!$A$2:$B$5,2,FALSE)</f>
        <v>#N/A</v>
      </c>
      <c r="D181" s="109"/>
      <c r="E181" s="110" t="e">
        <f>VLOOKUP($D181,Listas!$E$2:$F$11,2,FALSE)</f>
        <v>#N/A</v>
      </c>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19"/>
      <c r="AF181" s="119"/>
      <c r="AG181" s="112"/>
      <c r="AH181" s="112"/>
      <c r="AI181" s="109"/>
      <c r="AJ181" s="109" t="e">
        <f>VLOOKUP($AI181,Listas!$AB$1:$AC$10,2,FALSE)</f>
        <v>#N/A</v>
      </c>
      <c r="AK181" s="109"/>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109"/>
      <c r="C182" s="110" t="e">
        <f>VLOOKUP($B182,Listas!$A$2:$B$5,2,FALSE)</f>
        <v>#N/A</v>
      </c>
      <c r="D182" s="109"/>
      <c r="E182" s="110" t="e">
        <f>VLOOKUP($D182,Listas!$E$2:$F$11,2,FALSE)</f>
        <v>#N/A</v>
      </c>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19"/>
      <c r="AF182" s="119"/>
      <c r="AG182" s="112"/>
      <c r="AH182" s="112"/>
      <c r="AI182" s="109"/>
      <c r="AJ182" s="109" t="e">
        <f>VLOOKUP($AI182,Listas!$AB$1:$AC$10,2,FALSE)</f>
        <v>#N/A</v>
      </c>
      <c r="AK182" s="109"/>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109"/>
      <c r="C183" s="110" t="e">
        <f>VLOOKUP($B183,Listas!$A$2:$B$5,2,FALSE)</f>
        <v>#N/A</v>
      </c>
      <c r="D183" s="109"/>
      <c r="E183" s="110" t="e">
        <f>VLOOKUP($D183,Listas!$E$2:$F$11,2,FALSE)</f>
        <v>#N/A</v>
      </c>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19"/>
      <c r="AF183" s="119"/>
      <c r="AG183" s="112"/>
      <c r="AH183" s="112"/>
      <c r="AI183" s="109"/>
      <c r="AJ183" s="109" t="e">
        <f>VLOOKUP($AI183,Listas!$AB$1:$AC$10,2,FALSE)</f>
        <v>#N/A</v>
      </c>
      <c r="AK183" s="109"/>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109"/>
      <c r="C184" s="110" t="e">
        <f>VLOOKUP($B184,Listas!$A$2:$B$5,2,FALSE)</f>
        <v>#N/A</v>
      </c>
      <c r="D184" s="109"/>
      <c r="E184" s="110" t="e">
        <f>VLOOKUP($D184,Listas!$E$2:$F$11,2,FALSE)</f>
        <v>#N/A</v>
      </c>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19"/>
      <c r="AF184" s="119"/>
      <c r="AG184" s="112"/>
      <c r="AH184" s="112"/>
      <c r="AI184" s="109"/>
      <c r="AJ184" s="109" t="e">
        <f>VLOOKUP($AI184,Listas!$AB$1:$AC$10,2,FALSE)</f>
        <v>#N/A</v>
      </c>
      <c r="AK184" s="109"/>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109"/>
      <c r="C185" s="110" t="e">
        <f>VLOOKUP($B185,Listas!$A$2:$B$5,2,FALSE)</f>
        <v>#N/A</v>
      </c>
      <c r="D185" s="109"/>
      <c r="E185" s="110" t="e">
        <f>VLOOKUP($D185,Listas!$E$2:$F$11,2,FALSE)</f>
        <v>#N/A</v>
      </c>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19"/>
      <c r="AF185" s="119"/>
      <c r="AG185" s="112"/>
      <c r="AH185" s="112"/>
      <c r="AI185" s="109"/>
      <c r="AJ185" s="109" t="e">
        <f>VLOOKUP($AI185,Listas!$AB$1:$AC$10,2,FALSE)</f>
        <v>#N/A</v>
      </c>
      <c r="AK185" s="109"/>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109"/>
      <c r="C186" s="110" t="e">
        <f>VLOOKUP($B186,Listas!$A$2:$B$5,2,FALSE)</f>
        <v>#N/A</v>
      </c>
      <c r="D186" s="109"/>
      <c r="E186" s="110" t="e">
        <f>VLOOKUP($D186,Listas!$E$2:$F$11,2,FALSE)</f>
        <v>#N/A</v>
      </c>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19"/>
      <c r="AF186" s="119"/>
      <c r="AG186" s="112"/>
      <c r="AH186" s="112"/>
      <c r="AI186" s="109"/>
      <c r="AJ186" s="109" t="e">
        <f>VLOOKUP($AI186,Listas!$AB$1:$AC$10,2,FALSE)</f>
        <v>#N/A</v>
      </c>
      <c r="AK186" s="109"/>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109"/>
      <c r="C187" s="110" t="e">
        <f>VLOOKUP($B187,Listas!$A$2:$B$5,2,FALSE)</f>
        <v>#N/A</v>
      </c>
      <c r="D187" s="109"/>
      <c r="E187" s="110" t="e">
        <f>VLOOKUP($D187,Listas!$E$2:$F$11,2,FALSE)</f>
        <v>#N/A</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19"/>
      <c r="AF187" s="119"/>
      <c r="AG187" s="112"/>
      <c r="AH187" s="112"/>
      <c r="AI187" s="109"/>
      <c r="AJ187" s="109" t="e">
        <f>VLOOKUP($AI187,Listas!$AB$1:$AC$10,2,FALSE)</f>
        <v>#N/A</v>
      </c>
      <c r="AK187" s="109"/>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109"/>
      <c r="C188" s="110" t="e">
        <f>VLOOKUP($B188,Listas!$A$2:$B$5,2,FALSE)</f>
        <v>#N/A</v>
      </c>
      <c r="D188" s="109"/>
      <c r="E188" s="110" t="e">
        <f>VLOOKUP($D188,Listas!$E$2:$F$11,2,FALSE)</f>
        <v>#N/A</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19"/>
      <c r="AF188" s="119"/>
      <c r="AG188" s="112"/>
      <c r="AH188" s="112"/>
      <c r="AI188" s="109"/>
      <c r="AJ188" s="109" t="e">
        <f>VLOOKUP($AI188,Listas!$AB$1:$AC$10,2,FALSE)</f>
        <v>#N/A</v>
      </c>
      <c r="AK188" s="109"/>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109"/>
      <c r="C189" s="110" t="e">
        <f>VLOOKUP($B189,Listas!$A$2:$B$5,2,FALSE)</f>
        <v>#N/A</v>
      </c>
      <c r="D189" s="109"/>
      <c r="E189" s="110" t="e">
        <f>VLOOKUP($D189,Listas!$E$2:$F$11,2,FALSE)</f>
        <v>#N/A</v>
      </c>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19"/>
      <c r="AF189" s="119"/>
      <c r="AG189" s="112"/>
      <c r="AH189" s="112"/>
      <c r="AI189" s="109"/>
      <c r="AJ189" s="109" t="e">
        <f>VLOOKUP($AI189,Listas!$AB$1:$AC$10,2,FALSE)</f>
        <v>#N/A</v>
      </c>
      <c r="AK189" s="109"/>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109"/>
      <c r="C190" s="110" t="e">
        <f>VLOOKUP($B190,Listas!$A$2:$B$5,2,FALSE)</f>
        <v>#N/A</v>
      </c>
      <c r="D190" s="109"/>
      <c r="E190" s="110" t="e">
        <f>VLOOKUP($D190,Listas!$E$2:$F$11,2,FALSE)</f>
        <v>#N/A</v>
      </c>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19"/>
      <c r="AF190" s="119"/>
      <c r="AG190" s="112"/>
      <c r="AH190" s="112"/>
      <c r="AI190" s="109"/>
      <c r="AJ190" s="109" t="e">
        <f>VLOOKUP($AI190,Listas!$AB$1:$AC$10,2,FALSE)</f>
        <v>#N/A</v>
      </c>
      <c r="AK190" s="109"/>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3"/>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3"/>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3"/>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3"/>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3"/>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3"/>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3"/>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3"/>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3"/>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3"/>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3"/>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3"/>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3"/>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3"/>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3"/>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3"/>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3"/>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3"/>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3"/>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3"/>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3"/>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3"/>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3"/>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3"/>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3"/>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3"/>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3"/>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3"/>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3"/>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3"/>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3"/>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3"/>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3"/>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3"/>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3"/>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3"/>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3"/>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3"/>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3"/>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3"/>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3"/>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3"/>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3"/>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3"/>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3"/>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3"/>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3"/>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3"/>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3"/>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3"/>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3"/>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3"/>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3"/>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3"/>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3"/>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3"/>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3"/>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3"/>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3"/>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3"/>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3"/>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3"/>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3"/>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3"/>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3"/>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3"/>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3"/>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3"/>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3"/>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3"/>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3"/>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3"/>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3"/>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3"/>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3"/>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3"/>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3"/>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3"/>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3"/>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3"/>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3"/>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3"/>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3"/>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3"/>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3"/>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3"/>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3"/>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3"/>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3"/>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3"/>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3"/>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3"/>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3"/>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3"/>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3"/>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3"/>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3"/>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3"/>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3"/>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3"/>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3"/>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3"/>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3"/>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3"/>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3"/>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3"/>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3"/>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3"/>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3"/>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3"/>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3"/>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3"/>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3"/>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3"/>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3"/>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3"/>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3"/>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3"/>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3"/>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3"/>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3"/>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3"/>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3"/>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3"/>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3"/>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3"/>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3"/>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3"/>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3"/>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3"/>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3"/>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3"/>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3"/>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3"/>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3"/>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3"/>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3"/>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3"/>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3"/>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3"/>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3"/>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3"/>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3"/>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3"/>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3"/>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3"/>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3"/>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3"/>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3"/>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3"/>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3"/>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3"/>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3"/>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3"/>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3"/>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3"/>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3"/>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3"/>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3"/>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3"/>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3"/>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3"/>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3"/>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3"/>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3"/>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3"/>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3"/>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3"/>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3"/>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3"/>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3"/>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3"/>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3"/>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3"/>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3"/>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3"/>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3"/>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3"/>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3"/>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3"/>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3"/>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3"/>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3"/>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3"/>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3"/>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3"/>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3"/>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3"/>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3"/>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3"/>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3"/>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3"/>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3"/>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3"/>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3"/>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3"/>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3"/>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3"/>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3"/>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3"/>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3"/>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3"/>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3"/>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3"/>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3"/>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3"/>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3"/>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3"/>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3"/>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3"/>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3"/>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3"/>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3"/>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3"/>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3"/>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3"/>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3"/>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3"/>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3"/>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3"/>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3"/>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3"/>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3"/>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3"/>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3"/>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3"/>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3"/>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3"/>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3"/>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3"/>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3"/>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3"/>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3"/>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3"/>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3"/>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3"/>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3"/>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3"/>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3"/>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3"/>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3"/>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3"/>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3"/>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3"/>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3"/>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3"/>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3"/>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3"/>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3"/>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3"/>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3"/>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3"/>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3"/>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3"/>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3"/>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3"/>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3"/>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3"/>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3"/>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3"/>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3"/>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3"/>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3"/>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3"/>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3"/>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3"/>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3"/>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3"/>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3"/>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3"/>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3"/>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3"/>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3"/>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3"/>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3"/>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3"/>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3"/>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3"/>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3"/>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3"/>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3"/>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3"/>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3"/>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3"/>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3"/>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3"/>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3"/>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3"/>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3"/>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3"/>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3"/>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3"/>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3"/>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3"/>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3"/>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3"/>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3"/>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3"/>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3"/>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3"/>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3"/>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3"/>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3"/>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3"/>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3"/>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3"/>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3"/>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3"/>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3"/>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3"/>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3"/>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3"/>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3"/>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3"/>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3"/>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3"/>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3"/>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3"/>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3"/>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3"/>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3"/>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3"/>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3"/>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3"/>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3"/>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3"/>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3"/>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3"/>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3"/>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3"/>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3"/>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3"/>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3"/>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3"/>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3"/>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3"/>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3"/>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3"/>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3"/>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3"/>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3"/>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3"/>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3"/>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3"/>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3"/>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3"/>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3"/>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3"/>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3"/>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3"/>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3"/>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3"/>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3"/>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3"/>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3"/>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3"/>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3"/>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3"/>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3"/>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3"/>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3"/>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3"/>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3"/>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3"/>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3"/>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3"/>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3"/>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3"/>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3"/>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3"/>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3"/>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3"/>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3"/>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3"/>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3"/>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3"/>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3"/>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3"/>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3"/>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3"/>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3"/>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3"/>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3"/>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3"/>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3"/>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3"/>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3"/>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3"/>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3"/>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3"/>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3"/>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3"/>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3"/>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3"/>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3"/>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3"/>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3"/>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3"/>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3"/>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3"/>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3"/>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3"/>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3"/>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3"/>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3"/>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3"/>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3"/>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3"/>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3"/>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3"/>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3"/>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3"/>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3"/>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3"/>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3"/>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3"/>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3"/>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3"/>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3"/>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3"/>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3"/>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3"/>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3"/>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3"/>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3"/>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3"/>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3"/>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3"/>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3"/>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3"/>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3"/>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3"/>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3"/>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3"/>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3"/>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3"/>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3"/>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3"/>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3"/>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3"/>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3"/>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3"/>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3"/>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3"/>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3"/>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3"/>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3"/>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3"/>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3"/>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3"/>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3"/>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3"/>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3"/>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3"/>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3"/>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3"/>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3"/>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3"/>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3"/>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3"/>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3"/>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3"/>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3"/>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3"/>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3"/>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3"/>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3"/>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3"/>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3"/>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3"/>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3"/>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3"/>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3"/>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3"/>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3"/>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3"/>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3"/>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3"/>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3"/>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3"/>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3"/>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3"/>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3"/>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3"/>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3"/>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3"/>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3"/>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3"/>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3"/>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3"/>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3"/>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3"/>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3"/>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3"/>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3"/>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3"/>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3"/>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3"/>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3"/>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3"/>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3"/>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3"/>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3"/>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3"/>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3"/>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3"/>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3"/>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3"/>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3"/>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3"/>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3"/>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3"/>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3"/>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3"/>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3"/>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3"/>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3"/>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3"/>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3"/>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3"/>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3"/>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3"/>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3"/>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3"/>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3"/>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3"/>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3"/>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3"/>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3"/>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3"/>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3"/>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3"/>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3"/>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3"/>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3"/>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3"/>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3"/>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3"/>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3"/>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3"/>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3"/>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3"/>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3"/>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3"/>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3"/>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3"/>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3"/>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3"/>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3"/>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3"/>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3"/>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3"/>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3"/>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3"/>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3"/>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3"/>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3"/>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3"/>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3"/>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3"/>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3"/>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3"/>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3"/>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3"/>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3"/>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3"/>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3"/>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3"/>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3"/>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3"/>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3"/>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3"/>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3"/>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3"/>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3"/>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3"/>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3"/>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3"/>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3"/>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3"/>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3"/>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3"/>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3"/>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3"/>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3"/>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3"/>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3"/>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3"/>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3"/>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3"/>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3"/>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3"/>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3"/>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3"/>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3"/>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3"/>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3"/>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3"/>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3"/>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3"/>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3"/>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3"/>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3"/>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3"/>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3"/>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3"/>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3"/>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3"/>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3"/>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3"/>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3"/>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3"/>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3"/>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3"/>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3"/>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3"/>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3"/>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3"/>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3"/>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3"/>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3"/>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3"/>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3"/>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3"/>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3"/>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3"/>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3"/>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3"/>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3"/>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3"/>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3"/>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3"/>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3"/>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3"/>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3"/>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3"/>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3"/>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3"/>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3"/>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3"/>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3"/>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3"/>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3"/>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3"/>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3"/>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3"/>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3"/>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3"/>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3"/>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3"/>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3"/>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3"/>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3"/>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3"/>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3"/>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3"/>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3"/>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3"/>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3"/>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3"/>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3"/>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3"/>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3"/>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3"/>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3"/>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3"/>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3"/>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3"/>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3"/>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3"/>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3"/>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3"/>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3"/>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3"/>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3"/>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3"/>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3"/>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3"/>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3"/>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3"/>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3"/>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3"/>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3"/>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3"/>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3"/>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3"/>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3"/>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3"/>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3"/>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3"/>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3"/>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3"/>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3"/>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3"/>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3"/>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3"/>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3"/>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3"/>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3"/>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3"/>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3"/>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3"/>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3"/>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3"/>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3"/>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3"/>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3"/>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3"/>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3"/>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3"/>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3"/>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3"/>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3"/>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3"/>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3"/>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3"/>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3"/>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3"/>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3"/>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3"/>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3"/>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3"/>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3"/>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3"/>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3"/>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3"/>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3"/>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3"/>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3"/>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3"/>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3"/>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3"/>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3"/>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3"/>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3"/>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3"/>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3"/>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3"/>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3"/>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3"/>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3"/>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3"/>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3"/>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3"/>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3"/>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3"/>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3"/>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3"/>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3"/>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3"/>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3"/>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3"/>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3"/>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3"/>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3"/>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3"/>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3"/>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3"/>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3"/>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3"/>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3"/>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3"/>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3"/>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3"/>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3"/>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3"/>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3"/>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3"/>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3"/>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3"/>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3"/>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3"/>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3"/>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3"/>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3"/>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3"/>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3"/>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3"/>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3"/>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3"/>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3"/>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3"/>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3"/>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3"/>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3"/>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3"/>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3"/>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3"/>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3"/>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3"/>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3"/>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3"/>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row r="983" spans="1:55"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3"/>
      <c r="X983" s="82"/>
      <c r="Y983" s="82"/>
      <c r="Z983" s="82"/>
      <c r="AA983" s="82"/>
      <c r="AB983" s="82"/>
      <c r="AC983" s="82"/>
      <c r="AD983" s="82"/>
      <c r="AE983" s="82"/>
      <c r="AF983" s="82"/>
      <c r="AG983" s="82"/>
      <c r="AH983" s="84"/>
      <c r="AI983" s="82"/>
      <c r="AJ983" s="82"/>
      <c r="AK983" s="82"/>
      <c r="AL983" s="82"/>
      <c r="AM983" s="82"/>
      <c r="AN983" s="82"/>
      <c r="AO983" s="82"/>
      <c r="AP983" s="82"/>
      <c r="AQ983" s="82"/>
      <c r="AR983" s="82"/>
      <c r="AS983" s="82"/>
      <c r="AT983" s="82"/>
      <c r="AU983" s="82"/>
      <c r="AV983" s="82"/>
      <c r="AW983" s="82"/>
      <c r="AX983" s="82"/>
      <c r="AY983" s="82"/>
      <c r="AZ983" s="82"/>
      <c r="BA983" s="82"/>
      <c r="BB983" s="82"/>
      <c r="BC983" s="82"/>
    </row>
    <row r="984" spans="1:55" ht="15.7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3"/>
      <c r="X984" s="82"/>
      <c r="Y984" s="82"/>
      <c r="Z984" s="82"/>
      <c r="AA984" s="82"/>
      <c r="AB984" s="82"/>
      <c r="AC984" s="82"/>
      <c r="AD984" s="82"/>
      <c r="AE984" s="82"/>
      <c r="AF984" s="82"/>
      <c r="AG984" s="82"/>
      <c r="AH984" s="84"/>
      <c r="AI984" s="82"/>
      <c r="AJ984" s="82"/>
      <c r="AK984" s="82"/>
      <c r="AL984" s="82"/>
      <c r="AM984" s="82"/>
      <c r="AN984" s="82"/>
      <c r="AO984" s="82"/>
      <c r="AP984" s="82"/>
      <c r="AQ984" s="82"/>
      <c r="AR984" s="82"/>
      <c r="AS984" s="82"/>
      <c r="AT984" s="82"/>
      <c r="AU984" s="82"/>
      <c r="AV984" s="82"/>
      <c r="AW984" s="82"/>
      <c r="AX984" s="82"/>
      <c r="AY984" s="82"/>
      <c r="AZ984" s="82"/>
      <c r="BA984" s="82"/>
      <c r="BB984" s="82"/>
      <c r="BC984" s="82"/>
    </row>
    <row r="985" spans="1:55" ht="15.7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3"/>
      <c r="X985" s="82"/>
      <c r="Y985" s="82"/>
      <c r="Z985" s="82"/>
      <c r="AA985" s="82"/>
      <c r="AB985" s="82"/>
      <c r="AC985" s="82"/>
      <c r="AD985" s="82"/>
      <c r="AE985" s="82"/>
      <c r="AF985" s="82"/>
      <c r="AG985" s="82"/>
      <c r="AH985" s="84"/>
      <c r="AI985" s="82"/>
      <c r="AJ985" s="82"/>
      <c r="AK985" s="82"/>
      <c r="AL985" s="82"/>
      <c r="AM985" s="82"/>
      <c r="AN985" s="82"/>
      <c r="AO985" s="82"/>
      <c r="AP985" s="82"/>
      <c r="AQ985" s="82"/>
      <c r="AR985" s="82"/>
      <c r="AS985" s="82"/>
      <c r="AT985" s="82"/>
      <c r="AU985" s="82"/>
      <c r="AV985" s="82"/>
      <c r="AW985" s="82"/>
      <c r="AX985" s="82"/>
      <c r="AY985" s="82"/>
      <c r="AZ985" s="82"/>
      <c r="BA985" s="82"/>
      <c r="BB985" s="82"/>
      <c r="BC985" s="82"/>
    </row>
    <row r="986" spans="1:55" ht="15.7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3"/>
      <c r="X986" s="82"/>
      <c r="Y986" s="82"/>
      <c r="Z986" s="82"/>
      <c r="AA986" s="82"/>
      <c r="AB986" s="82"/>
      <c r="AC986" s="82"/>
      <c r="AD986" s="82"/>
      <c r="AE986" s="82"/>
      <c r="AF986" s="82"/>
      <c r="AG986" s="82"/>
      <c r="AH986" s="84"/>
      <c r="AI986" s="82"/>
      <c r="AJ986" s="82"/>
      <c r="AK986" s="82"/>
      <c r="AL986" s="82"/>
      <c r="AM986" s="82"/>
      <c r="AN986" s="82"/>
      <c r="AO986" s="82"/>
      <c r="AP986" s="82"/>
      <c r="AQ986" s="82"/>
      <c r="AR986" s="82"/>
      <c r="AS986" s="82"/>
      <c r="AT986" s="82"/>
      <c r="AU986" s="82"/>
      <c r="AV986" s="82"/>
      <c r="AW986" s="82"/>
      <c r="AX986" s="82"/>
      <c r="AY986" s="82"/>
      <c r="AZ986" s="82"/>
      <c r="BA986" s="82"/>
      <c r="BB986" s="82"/>
      <c r="BC986" s="82"/>
    </row>
    <row r="987" spans="1:55" ht="15.7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3"/>
      <c r="X987" s="82"/>
      <c r="Y987" s="82"/>
      <c r="Z987" s="82"/>
      <c r="AA987" s="82"/>
      <c r="AB987" s="82"/>
      <c r="AC987" s="82"/>
      <c r="AD987" s="82"/>
      <c r="AE987" s="82"/>
      <c r="AF987" s="82"/>
      <c r="AG987" s="82"/>
      <c r="AH987" s="84"/>
      <c r="AI987" s="82"/>
      <c r="AJ987" s="82"/>
      <c r="AK987" s="82"/>
      <c r="AL987" s="82"/>
      <c r="AM987" s="82"/>
      <c r="AN987" s="82"/>
      <c r="AO987" s="82"/>
      <c r="AP987" s="82"/>
      <c r="AQ987" s="82"/>
      <c r="AR987" s="82"/>
      <c r="AS987" s="82"/>
      <c r="AT987" s="82"/>
      <c r="AU987" s="82"/>
      <c r="AV987" s="82"/>
      <c r="AW987" s="82"/>
      <c r="AX987" s="82"/>
      <c r="AY987" s="82"/>
      <c r="AZ987" s="82"/>
      <c r="BA987" s="82"/>
      <c r="BB987" s="82"/>
      <c r="BC987" s="82"/>
    </row>
    <row r="988" spans="1:55" ht="15.7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3"/>
      <c r="X988" s="82"/>
      <c r="Y988" s="82"/>
      <c r="Z988" s="82"/>
      <c r="AA988" s="82"/>
      <c r="AB988" s="82"/>
      <c r="AC988" s="82"/>
      <c r="AD988" s="82"/>
      <c r="AE988" s="82"/>
      <c r="AF988" s="82"/>
      <c r="AG988" s="82"/>
      <c r="AH988" s="84"/>
      <c r="AI988" s="82"/>
      <c r="AJ988" s="82"/>
      <c r="AK988" s="82"/>
      <c r="AL988" s="82"/>
      <c r="AM988" s="82"/>
      <c r="AN988" s="82"/>
      <c r="AO988" s="82"/>
      <c r="AP988" s="82"/>
      <c r="AQ988" s="82"/>
      <c r="AR988" s="82"/>
      <c r="AS988" s="82"/>
      <c r="AT988" s="82"/>
      <c r="AU988" s="82"/>
      <c r="AV988" s="82"/>
      <c r="AW988" s="82"/>
      <c r="AX988" s="82"/>
      <c r="AY988" s="82"/>
      <c r="AZ988" s="82"/>
      <c r="BA988" s="82"/>
      <c r="BB988" s="82"/>
      <c r="BC988" s="82"/>
    </row>
    <row r="989" spans="1:55" ht="15.7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3"/>
      <c r="X989" s="82"/>
      <c r="Y989" s="82"/>
      <c r="Z989" s="82"/>
      <c r="AA989" s="82"/>
      <c r="AB989" s="82"/>
      <c r="AC989" s="82"/>
      <c r="AD989" s="82"/>
      <c r="AE989" s="82"/>
      <c r="AF989" s="82"/>
      <c r="AG989" s="82"/>
      <c r="AH989" s="84"/>
      <c r="AI989" s="82"/>
      <c r="AJ989" s="82"/>
      <c r="AK989" s="82"/>
      <c r="AL989" s="82"/>
      <c r="AM989" s="82"/>
      <c r="AN989" s="82"/>
      <c r="AO989" s="82"/>
      <c r="AP989" s="82"/>
      <c r="AQ989" s="82"/>
      <c r="AR989" s="82"/>
      <c r="AS989" s="82"/>
      <c r="AT989" s="82"/>
      <c r="AU989" s="82"/>
      <c r="AV989" s="82"/>
      <c r="AW989" s="82"/>
      <c r="AX989" s="82"/>
      <c r="AY989" s="82"/>
      <c r="AZ989" s="82"/>
      <c r="BA989" s="82"/>
      <c r="BB989" s="82"/>
      <c r="BC989" s="82"/>
    </row>
    <row r="990" spans="1:55" ht="15.7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3"/>
      <c r="X990" s="82"/>
      <c r="Y990" s="82"/>
      <c r="Z990" s="82"/>
      <c r="AA990" s="82"/>
      <c r="AB990" s="82"/>
      <c r="AC990" s="82"/>
      <c r="AD990" s="82"/>
      <c r="AE990" s="82"/>
      <c r="AF990" s="82"/>
      <c r="AG990" s="82"/>
      <c r="AH990" s="84"/>
      <c r="AI990" s="82"/>
      <c r="AJ990" s="82"/>
      <c r="AK990" s="82"/>
      <c r="AL990" s="82"/>
      <c r="AM990" s="82"/>
      <c r="AN990" s="82"/>
      <c r="AO990" s="82"/>
      <c r="AP990" s="82"/>
      <c r="AQ990" s="82"/>
      <c r="AR990" s="82"/>
      <c r="AS990" s="82"/>
      <c r="AT990" s="82"/>
      <c r="AU990" s="82"/>
      <c r="AV990" s="82"/>
      <c r="AW990" s="82"/>
      <c r="AX990" s="82"/>
      <c r="AY990" s="82"/>
      <c r="AZ990" s="82"/>
      <c r="BA990" s="82"/>
      <c r="BB990" s="82"/>
      <c r="BC990" s="82"/>
    </row>
    <row r="991" spans="1:55" ht="15.7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3"/>
      <c r="X991" s="82"/>
      <c r="Y991" s="82"/>
      <c r="Z991" s="82"/>
      <c r="AA991" s="82"/>
      <c r="AB991" s="82"/>
      <c r="AC991" s="82"/>
      <c r="AD991" s="82"/>
      <c r="AE991" s="82"/>
      <c r="AF991" s="82"/>
      <c r="AG991" s="82"/>
      <c r="AH991" s="84"/>
      <c r="AI991" s="82"/>
      <c r="AJ991" s="82"/>
      <c r="AK991" s="82"/>
      <c r="AL991" s="82"/>
      <c r="AM991" s="82"/>
      <c r="AN991" s="82"/>
      <c r="AO991" s="82"/>
      <c r="AP991" s="82"/>
      <c r="AQ991" s="82"/>
      <c r="AR991" s="82"/>
      <c r="AS991" s="82"/>
      <c r="AT991" s="82"/>
      <c r="AU991" s="82"/>
      <c r="AV991" s="82"/>
      <c r="AW991" s="82"/>
      <c r="AX991" s="82"/>
      <c r="AY991" s="82"/>
      <c r="AZ991" s="82"/>
      <c r="BA991" s="82"/>
      <c r="BB991" s="82"/>
      <c r="BC991" s="82"/>
    </row>
    <row r="992" spans="1:55" ht="15.7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3"/>
      <c r="X992" s="82"/>
      <c r="Y992" s="82"/>
      <c r="Z992" s="82"/>
      <c r="AA992" s="82"/>
      <c r="AB992" s="82"/>
      <c r="AC992" s="82"/>
      <c r="AD992" s="82"/>
      <c r="AE992" s="82"/>
      <c r="AF992" s="82"/>
      <c r="AG992" s="82"/>
      <c r="AH992" s="84"/>
      <c r="AI992" s="82"/>
      <c r="AJ992" s="82"/>
      <c r="AK992" s="82"/>
      <c r="AL992" s="82"/>
      <c r="AM992" s="82"/>
      <c r="AN992" s="82"/>
      <c r="AO992" s="82"/>
      <c r="AP992" s="82"/>
      <c r="AQ992" s="82"/>
      <c r="AR992" s="82"/>
      <c r="AS992" s="82"/>
      <c r="AT992" s="82"/>
      <c r="AU992" s="82"/>
      <c r="AV992" s="82"/>
      <c r="AW992" s="82"/>
      <c r="AX992" s="82"/>
      <c r="AY992" s="82"/>
      <c r="AZ992" s="82"/>
      <c r="BA992" s="82"/>
      <c r="BB992" s="82"/>
      <c r="BC992" s="82"/>
    </row>
    <row r="993" spans="1:55" ht="15.7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3"/>
      <c r="X993" s="82"/>
      <c r="Y993" s="82"/>
      <c r="Z993" s="82"/>
      <c r="AA993" s="82"/>
      <c r="AB993" s="82"/>
      <c r="AC993" s="82"/>
      <c r="AD993" s="82"/>
      <c r="AE993" s="82"/>
      <c r="AF993" s="82"/>
      <c r="AG993" s="82"/>
      <c r="AH993" s="84"/>
      <c r="AI993" s="82"/>
      <c r="AJ993" s="82"/>
      <c r="AK993" s="82"/>
      <c r="AL993" s="82"/>
      <c r="AM993" s="82"/>
      <c r="AN993" s="82"/>
      <c r="AO993" s="82"/>
      <c r="AP993" s="82"/>
      <c r="AQ993" s="82"/>
      <c r="AR993" s="82"/>
      <c r="AS993" s="82"/>
      <c r="AT993" s="82"/>
      <c r="AU993" s="82"/>
      <c r="AV993" s="82"/>
      <c r="AW993" s="82"/>
      <c r="AX993" s="82"/>
      <c r="AY993" s="82"/>
      <c r="AZ993" s="82"/>
      <c r="BA993" s="82"/>
      <c r="BB993" s="82"/>
      <c r="BC993" s="82"/>
    </row>
    <row r="994" spans="1:55" ht="15.7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3"/>
      <c r="X994" s="82"/>
      <c r="Y994" s="82"/>
      <c r="Z994" s="82"/>
      <c r="AA994" s="82"/>
      <c r="AB994" s="82"/>
      <c r="AC994" s="82"/>
      <c r="AD994" s="82"/>
      <c r="AE994" s="82"/>
      <c r="AF994" s="82"/>
      <c r="AG994" s="82"/>
      <c r="AH994" s="84"/>
      <c r="AI994" s="82"/>
      <c r="AJ994" s="82"/>
      <c r="AK994" s="82"/>
      <c r="AL994" s="82"/>
      <c r="AM994" s="82"/>
      <c r="AN994" s="82"/>
      <c r="AO994" s="82"/>
      <c r="AP994" s="82"/>
      <c r="AQ994" s="82"/>
      <c r="AR994" s="82"/>
      <c r="AS994" s="82"/>
      <c r="AT994" s="82"/>
      <c r="AU994" s="82"/>
      <c r="AV994" s="82"/>
      <c r="AW994" s="82"/>
      <c r="AX994" s="82"/>
      <c r="AY994" s="82"/>
      <c r="AZ994" s="82"/>
      <c r="BA994" s="82"/>
      <c r="BB994" s="82"/>
      <c r="BC994" s="82"/>
    </row>
    <row r="995" spans="1:55" ht="15.7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3"/>
      <c r="X995" s="82"/>
      <c r="Y995" s="82"/>
      <c r="Z995" s="82"/>
      <c r="AA995" s="82"/>
      <c r="AB995" s="82"/>
      <c r="AC995" s="82"/>
      <c r="AD995" s="82"/>
      <c r="AE995" s="82"/>
      <c r="AF995" s="82"/>
      <c r="AG995" s="82"/>
      <c r="AH995" s="84"/>
      <c r="AI995" s="82"/>
      <c r="AJ995" s="82"/>
      <c r="AK995" s="82"/>
      <c r="AL995" s="82"/>
      <c r="AM995" s="82"/>
      <c r="AN995" s="82"/>
      <c r="AO995" s="82"/>
      <c r="AP995" s="82"/>
      <c r="AQ995" s="82"/>
      <c r="AR995" s="82"/>
      <c r="AS995" s="82"/>
      <c r="AT995" s="82"/>
      <c r="AU995" s="82"/>
      <c r="AV995" s="82"/>
      <c r="AW995" s="82"/>
      <c r="AX995" s="82"/>
      <c r="AY995" s="82"/>
      <c r="AZ995" s="82"/>
      <c r="BA995" s="82"/>
      <c r="BB995" s="82"/>
      <c r="BC995" s="82"/>
    </row>
    <row r="996" spans="1:55" ht="15.7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3"/>
      <c r="X996" s="82"/>
      <c r="Y996" s="82"/>
      <c r="Z996" s="82"/>
      <c r="AA996" s="82"/>
      <c r="AB996" s="82"/>
      <c r="AC996" s="82"/>
      <c r="AD996" s="82"/>
      <c r="AE996" s="82"/>
      <c r="AF996" s="82"/>
      <c r="AG996" s="82"/>
      <c r="AH996" s="84"/>
      <c r="AI996" s="82"/>
      <c r="AJ996" s="82"/>
      <c r="AK996" s="82"/>
      <c r="AL996" s="82"/>
      <c r="AM996" s="82"/>
      <c r="AN996" s="82"/>
      <c r="AO996" s="82"/>
      <c r="AP996" s="82"/>
      <c r="AQ996" s="82"/>
      <c r="AR996" s="82"/>
      <c r="AS996" s="82"/>
      <c r="AT996" s="82"/>
      <c r="AU996" s="82"/>
      <c r="AV996" s="82"/>
      <c r="AW996" s="82"/>
      <c r="AX996" s="82"/>
      <c r="AY996" s="82"/>
      <c r="AZ996" s="82"/>
      <c r="BA996" s="82"/>
      <c r="BB996" s="82"/>
      <c r="BC996" s="82"/>
    </row>
    <row r="997" spans="1:55" ht="15.7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3"/>
      <c r="X997" s="82"/>
      <c r="Y997" s="82"/>
      <c r="Z997" s="82"/>
      <c r="AA997" s="82"/>
      <c r="AB997" s="82"/>
      <c r="AC997" s="82"/>
      <c r="AD997" s="82"/>
      <c r="AE997" s="82"/>
      <c r="AF997" s="82"/>
      <c r="AG997" s="82"/>
      <c r="AH997" s="84"/>
      <c r="AI997" s="82"/>
      <c r="AJ997" s="82"/>
      <c r="AK997" s="82"/>
      <c r="AL997" s="82"/>
      <c r="AM997" s="82"/>
      <c r="AN997" s="82"/>
      <c r="AO997" s="82"/>
      <c r="AP997" s="82"/>
      <c r="AQ997" s="82"/>
      <c r="AR997" s="82"/>
      <c r="AS997" s="82"/>
      <c r="AT997" s="82"/>
      <c r="AU997" s="82"/>
      <c r="AV997" s="82"/>
      <c r="AW997" s="82"/>
      <c r="AX997" s="82"/>
      <c r="AY997" s="82"/>
      <c r="AZ997" s="82"/>
      <c r="BA997" s="82"/>
      <c r="BB997" s="82"/>
      <c r="BC997" s="82"/>
    </row>
    <row r="998" spans="1:55" ht="15.7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3"/>
      <c r="X998" s="82"/>
      <c r="Y998" s="82"/>
      <c r="Z998" s="82"/>
      <c r="AA998" s="82"/>
      <c r="AB998" s="82"/>
      <c r="AC998" s="82"/>
      <c r="AD998" s="82"/>
      <c r="AE998" s="82"/>
      <c r="AF998" s="82"/>
      <c r="AG998" s="82"/>
      <c r="AH998" s="84"/>
      <c r="AI998" s="82"/>
      <c r="AJ998" s="82"/>
      <c r="AK998" s="82"/>
      <c r="AL998" s="82"/>
      <c r="AM998" s="82"/>
      <c r="AN998" s="82"/>
      <c r="AO998" s="82"/>
      <c r="AP998" s="82"/>
      <c r="AQ998" s="82"/>
      <c r="AR998" s="82"/>
      <c r="AS998" s="82"/>
      <c r="AT998" s="82"/>
      <c r="AU998" s="82"/>
      <c r="AV998" s="82"/>
      <c r="AW998" s="82"/>
      <c r="AX998" s="82"/>
      <c r="AY998" s="82"/>
      <c r="AZ998" s="82"/>
      <c r="BA998" s="82"/>
      <c r="BB998" s="82"/>
      <c r="BC998" s="82"/>
    </row>
    <row r="999" spans="1:55" ht="15.7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3"/>
      <c r="X999" s="82"/>
      <c r="Y999" s="82"/>
      <c r="Z999" s="82"/>
      <c r="AA999" s="82"/>
      <c r="AB999" s="82"/>
      <c r="AC999" s="82"/>
      <c r="AD999" s="82"/>
      <c r="AE999" s="82"/>
      <c r="AF999" s="82"/>
      <c r="AG999" s="82"/>
      <c r="AH999" s="84"/>
      <c r="AI999" s="82"/>
      <c r="AJ999" s="82"/>
      <c r="AK999" s="82"/>
      <c r="AL999" s="82"/>
      <c r="AM999" s="82"/>
      <c r="AN999" s="82"/>
      <c r="AO999" s="82"/>
      <c r="AP999" s="82"/>
      <c r="AQ999" s="82"/>
      <c r="AR999" s="82"/>
      <c r="AS999" s="82"/>
      <c r="AT999" s="82"/>
      <c r="AU999" s="82"/>
      <c r="AV999" s="82"/>
      <c r="AW999" s="82"/>
      <c r="AX999" s="82"/>
      <c r="AY999" s="82"/>
      <c r="AZ999" s="82"/>
      <c r="BA999" s="82"/>
      <c r="BB999" s="82"/>
      <c r="BC999" s="82"/>
    </row>
  </sheetData>
  <sheetProtection algorithmName="SHA-512" hashValue="vAqLM9s1ltGL5C1nI/lokbeZpK/0ce1aS6Jh+yf5/ooEgDycYXC71GXL/Pf7qcVmQFPDRLPN47CHMNBmeOGgIw==" saltValue="sIWJCIjjXaBpgBJra0SnYw=="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2 AH14:AH190">
    <cfRule type="expression" dxfId="0" priority="1">
      <formula>$Z10&lt;&gt;""</formula>
    </cfRule>
  </conditionalFormatting>
  <dataValidations count="13">
    <dataValidation allowBlank="1" showInputMessage="1" showErrorMessage="1" prompt="Diligencie el número de la entidad del sector salud que generó el requerimiento:_x000a_1. Ministerio de Salud y Protección Social_x000a_2. Superintendencia de Salud" sqref="R1:T1 R191:T1048576" xr:uid="{00000000-0002-0000-0C00-000001000000}"/>
    <dataValidation type="list" allowBlank="1" showInputMessage="1" showErrorMessage="1" sqref="X10:X12 X14:X190" xr:uid="{00000000-0002-0000-0C00-000004000000}">
      <formula1>Lideres</formula1>
    </dataValidation>
    <dataValidation type="list" allowBlank="1" showInputMessage="1" showErrorMessage="1" sqref="Y10:Y12 Y14:Y190"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Z46:Z190 Z10:Z12 Z14:Z21" xr:uid="{00000000-0002-0000-0C00-000008000000}">
      <formula1>100</formula1>
    </dataValidation>
    <dataValidation type="list" allowBlank="1" showErrorMessage="1" sqref="F104:F122 F126:F153 F166:F190 F10:F98" xr:uid="{00000000-0002-0000-0C00-00000B000000}">
      <formula1>INDIRECT($E10)</formula1>
    </dataValidation>
    <dataValidation allowBlank="1" showInputMessage="1" showErrorMessage="1" prompt="Indique el tipo y número de la normatividad, que genera el requerimiento. Ej. Decreto 612 de 2018" sqref="T10:T190" xr:uid="{00000000-0002-0000-0C00-000000000000}"/>
    <dataValidation type="list" allowBlank="1" showInputMessage="1" showErrorMessage="1" sqref="S10:S190 G10:K190 U10:U190 Q10:Q190 O10:O190 M10:M190" xr:uid="{00000000-0002-0000-0C00-000002000000}">
      <formula1>"X"</formula1>
    </dataValidation>
    <dataValidation allowBlank="1" showInputMessage="1" showErrorMessage="1" prompt="Puede registrar la cantidad de colaboradores que requiera, siempre y cuando cuenten con usuario de Eureka" sqref="AD10:AD12 AD14:AD190" xr:uid="{00000000-0002-0000-0C00-000003000000}"/>
    <dataValidation allowBlank="1" showInputMessage="1" showErrorMessage="1" prompt="Recuerde que la sumatoria de las actividades del producto deben sumar 100" sqref="AH10:AH12 AH14:AH190" xr:uid="{00000000-0002-0000-0C00-000005000000}"/>
    <dataValidation type="list" allowBlank="1" showInputMessage="1" showErrorMessage="1" sqref="AK10:AK190" xr:uid="{00000000-0002-0000-0C00-000007000000}">
      <formula1>INDIRECT(AJ10)</formula1>
    </dataValidation>
    <dataValidation type="list" allowBlank="1" showErrorMessage="1" sqref="B10:B190" xr:uid="{00000000-0002-0000-0C00-000009000000}">
      <formula1>Perspectiva</formula1>
    </dataValidation>
    <dataValidation type="list" allowBlank="1" showErrorMessage="1" sqref="AI10:AI12 AI14:AI190" xr:uid="{00000000-0002-0000-0C00-00000A000000}">
      <formula1>Dependencia</formula1>
    </dataValidation>
    <dataValidation type="list" allowBlank="1" showErrorMessage="1" sqref="D10:D190" xr:uid="{00000000-0002-0000-0C00-00000C000000}">
      <formula1>INDIRECT($C10)</formula1>
    </dataValidation>
  </dataValidations>
  <pageMargins left="0.7" right="0.7" top="0.75" bottom="0.75" header="0" footer="0"/>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417"/>
      <c r="C2" s="420" t="s">
        <v>707</v>
      </c>
      <c r="D2" s="2" t="s">
        <v>159</v>
      </c>
      <c r="E2" s="3" t="s">
        <v>160</v>
      </c>
    </row>
    <row r="3" spans="1:26" ht="18.75" customHeight="1">
      <c r="B3" s="418"/>
      <c r="C3" s="418"/>
      <c r="D3" s="2" t="s">
        <v>161</v>
      </c>
      <c r="E3" s="3">
        <v>5</v>
      </c>
    </row>
    <row r="4" spans="1:26" ht="18.75" customHeight="1">
      <c r="B4" s="418"/>
      <c r="C4" s="418"/>
      <c r="D4" s="2" t="s">
        <v>164</v>
      </c>
      <c r="E4" s="75">
        <v>44868</v>
      </c>
    </row>
    <row r="5" spans="1:26" ht="18.75" customHeight="1">
      <c r="B5" s="419"/>
      <c r="C5" s="419"/>
      <c r="D5" s="2" t="s">
        <v>165</v>
      </c>
      <c r="E5" s="3" t="s">
        <v>166</v>
      </c>
    </row>
    <row r="6" spans="1:26" ht="7.5" customHeight="1">
      <c r="B6" s="16"/>
    </row>
    <row r="7" spans="1:26" ht="16.5" thickBot="1">
      <c r="B7" s="66" t="s">
        <v>708</v>
      </c>
      <c r="C7" s="67" t="s">
        <v>709</v>
      </c>
      <c r="D7" s="421" t="s">
        <v>710</v>
      </c>
      <c r="E7" s="422"/>
    </row>
    <row r="8" spans="1:26" ht="60.75" customHeight="1">
      <c r="B8" s="68" t="s">
        <v>167</v>
      </c>
      <c r="C8" s="69" t="s">
        <v>711</v>
      </c>
      <c r="D8" s="423" t="s">
        <v>712</v>
      </c>
      <c r="E8" s="424"/>
    </row>
    <row r="9" spans="1:26" ht="36.75" customHeight="1">
      <c r="A9" s="17"/>
      <c r="B9" s="70" t="s">
        <v>713</v>
      </c>
      <c r="C9" s="18" t="s">
        <v>714</v>
      </c>
      <c r="D9" s="416" t="s">
        <v>712</v>
      </c>
      <c r="E9" s="415"/>
      <c r="F9" s="17"/>
      <c r="G9" s="17"/>
      <c r="H9" s="17"/>
      <c r="I9" s="17"/>
      <c r="J9" s="17"/>
      <c r="K9" s="17"/>
      <c r="L9" s="17"/>
      <c r="M9" s="17"/>
      <c r="N9" s="17"/>
      <c r="O9" s="17"/>
      <c r="P9" s="17"/>
      <c r="Q9" s="17"/>
      <c r="R9" s="17"/>
      <c r="S9" s="17"/>
      <c r="T9" s="17"/>
      <c r="U9" s="17"/>
      <c r="V9" s="17"/>
      <c r="W9" s="17"/>
      <c r="X9" s="17"/>
      <c r="Y9" s="17"/>
      <c r="Z9" s="17"/>
    </row>
    <row r="10" spans="1:26" ht="46.5" customHeight="1">
      <c r="A10" s="17"/>
      <c r="B10" s="70" t="s">
        <v>715</v>
      </c>
      <c r="C10" s="18" t="s">
        <v>716</v>
      </c>
      <c r="D10" s="416" t="s">
        <v>712</v>
      </c>
      <c r="E10" s="415"/>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70" t="s">
        <v>717</v>
      </c>
      <c r="C11" s="65" t="s">
        <v>718</v>
      </c>
      <c r="D11" s="64"/>
      <c r="E11" s="71"/>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70" t="s">
        <v>719</v>
      </c>
      <c r="C12" s="18" t="s">
        <v>720</v>
      </c>
      <c r="D12" s="414" t="s">
        <v>721</v>
      </c>
      <c r="E12" s="415"/>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70" t="s">
        <v>172</v>
      </c>
      <c r="C13" s="18" t="s">
        <v>722</v>
      </c>
      <c r="D13" s="414" t="s">
        <v>721</v>
      </c>
      <c r="E13" s="415"/>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70" t="s">
        <v>723</v>
      </c>
      <c r="C14" s="18" t="s">
        <v>724</v>
      </c>
      <c r="D14" s="414" t="s">
        <v>721</v>
      </c>
      <c r="E14" s="415"/>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70" t="s">
        <v>174</v>
      </c>
      <c r="C15" s="18" t="s">
        <v>725</v>
      </c>
      <c r="D15" s="414" t="s">
        <v>726</v>
      </c>
      <c r="E15" s="415"/>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70" t="s">
        <v>175</v>
      </c>
      <c r="C16" s="18" t="s">
        <v>727</v>
      </c>
      <c r="D16" s="414" t="s">
        <v>726</v>
      </c>
      <c r="E16" s="415"/>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70" t="s">
        <v>176</v>
      </c>
      <c r="C17" s="18" t="s">
        <v>728</v>
      </c>
      <c r="D17" s="414" t="s">
        <v>726</v>
      </c>
      <c r="E17" s="415"/>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70" t="s">
        <v>177</v>
      </c>
      <c r="C18" s="18" t="s">
        <v>729</v>
      </c>
      <c r="D18" s="414" t="s">
        <v>726</v>
      </c>
      <c r="E18" s="415"/>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70" t="s">
        <v>178</v>
      </c>
      <c r="C19" s="18" t="s">
        <v>730</v>
      </c>
      <c r="D19" s="414" t="s">
        <v>726</v>
      </c>
      <c r="E19" s="415"/>
    </row>
    <row r="20" spans="1:26" ht="37.5" customHeight="1">
      <c r="B20" s="70" t="s">
        <v>179</v>
      </c>
      <c r="C20" s="18" t="s">
        <v>731</v>
      </c>
      <c r="D20" s="414" t="s">
        <v>726</v>
      </c>
      <c r="E20" s="415"/>
    </row>
    <row r="21" spans="1:26" ht="54.75" customHeight="1">
      <c r="B21" s="70" t="s">
        <v>180</v>
      </c>
      <c r="C21" s="18" t="s">
        <v>732</v>
      </c>
      <c r="D21" s="414" t="s">
        <v>726</v>
      </c>
      <c r="E21" s="415"/>
    </row>
    <row r="22" spans="1:26" ht="39.75" customHeight="1">
      <c r="B22" s="70" t="s">
        <v>181</v>
      </c>
      <c r="C22" s="18" t="s">
        <v>733</v>
      </c>
      <c r="D22" s="414" t="s">
        <v>726</v>
      </c>
      <c r="E22" s="415"/>
    </row>
    <row r="23" spans="1:26" ht="55.5" customHeight="1">
      <c r="B23" s="70" t="s">
        <v>182</v>
      </c>
      <c r="C23" s="18" t="s">
        <v>734</v>
      </c>
      <c r="D23" s="414" t="s">
        <v>726</v>
      </c>
      <c r="E23" s="415"/>
    </row>
    <row r="24" spans="1:26" ht="39.75" customHeight="1">
      <c r="B24" s="70" t="s">
        <v>183</v>
      </c>
      <c r="C24" s="18" t="s">
        <v>735</v>
      </c>
      <c r="D24" s="414" t="s">
        <v>726</v>
      </c>
      <c r="E24" s="415"/>
    </row>
    <row r="25" spans="1:26" ht="41.25" customHeight="1" thickBot="1">
      <c r="B25" s="72" t="s">
        <v>736</v>
      </c>
      <c r="C25" s="73" t="s">
        <v>737</v>
      </c>
      <c r="D25" s="412" t="s">
        <v>726</v>
      </c>
      <c r="E25" s="413"/>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B2:B5"/>
    <mergeCell ref="C2:C5"/>
    <mergeCell ref="D7:E7"/>
    <mergeCell ref="D8:E8"/>
    <mergeCell ref="D9:E9"/>
    <mergeCell ref="D10:E10"/>
    <mergeCell ref="D12:E12"/>
    <mergeCell ref="D13:E13"/>
    <mergeCell ref="D15:E15"/>
    <mergeCell ref="D16:E16"/>
    <mergeCell ref="D14:E14"/>
    <mergeCell ref="D25:E25"/>
    <mergeCell ref="D21:E21"/>
    <mergeCell ref="D23:E23"/>
    <mergeCell ref="D17:E17"/>
    <mergeCell ref="D18:E18"/>
    <mergeCell ref="D19:E19"/>
    <mergeCell ref="D20:E20"/>
    <mergeCell ref="D24:E24"/>
    <mergeCell ref="D22:E22"/>
  </mergeCell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430"/>
      <c r="C2" s="431"/>
      <c r="D2" s="436" t="s">
        <v>738</v>
      </c>
      <c r="E2" s="437"/>
      <c r="F2" s="437"/>
      <c r="G2" s="437"/>
      <c r="H2" s="431"/>
      <c r="I2" s="2" t="s">
        <v>159</v>
      </c>
      <c r="J2" s="3" t="s">
        <v>160</v>
      </c>
      <c r="K2" s="19"/>
      <c r="L2" s="19"/>
      <c r="M2" s="19"/>
      <c r="N2" s="19"/>
      <c r="O2" s="19"/>
      <c r="P2" s="19"/>
      <c r="Q2" s="19"/>
      <c r="R2" s="19"/>
      <c r="S2" s="19"/>
      <c r="T2" s="19"/>
      <c r="U2" s="19"/>
      <c r="V2" s="19"/>
      <c r="W2" s="19"/>
      <c r="X2" s="19"/>
      <c r="Y2" s="19"/>
      <c r="Z2" s="19"/>
    </row>
    <row r="3" spans="1:26" ht="22.5" customHeight="1">
      <c r="A3" s="19"/>
      <c r="B3" s="432"/>
      <c r="C3" s="433"/>
      <c r="D3" s="432"/>
      <c r="E3" s="438"/>
      <c r="F3" s="438"/>
      <c r="G3" s="438"/>
      <c r="H3" s="433"/>
      <c r="I3" s="2" t="s">
        <v>161</v>
      </c>
      <c r="J3" s="3">
        <v>3</v>
      </c>
      <c r="K3" s="19"/>
      <c r="L3" s="19"/>
      <c r="M3" s="19"/>
      <c r="N3" s="19"/>
      <c r="O3" s="19"/>
      <c r="P3" s="19"/>
      <c r="Q3" s="19"/>
      <c r="R3" s="19"/>
      <c r="S3" s="19"/>
      <c r="T3" s="19"/>
      <c r="U3" s="19"/>
      <c r="V3" s="19"/>
      <c r="W3" s="19"/>
      <c r="X3" s="19"/>
      <c r="Y3" s="19"/>
      <c r="Z3" s="19"/>
    </row>
    <row r="4" spans="1:26" ht="22.5" customHeight="1">
      <c r="A4" s="19"/>
      <c r="B4" s="432"/>
      <c r="C4" s="433"/>
      <c r="D4" s="432"/>
      <c r="E4" s="438"/>
      <c r="F4" s="438"/>
      <c r="G4" s="438"/>
      <c r="H4" s="433"/>
      <c r="I4" s="2" t="s">
        <v>164</v>
      </c>
      <c r="J4" s="4">
        <v>43829</v>
      </c>
      <c r="K4" s="19"/>
      <c r="L4" s="19"/>
      <c r="M4" s="19"/>
      <c r="N4" s="19"/>
      <c r="O4" s="19"/>
      <c r="P4" s="19"/>
      <c r="Q4" s="19"/>
      <c r="R4" s="19"/>
      <c r="S4" s="19"/>
      <c r="T4" s="19"/>
      <c r="U4" s="19"/>
      <c r="V4" s="19"/>
      <c r="W4" s="19"/>
      <c r="X4" s="19"/>
      <c r="Y4" s="19"/>
      <c r="Z4" s="19"/>
    </row>
    <row r="5" spans="1:26" ht="22.5" customHeight="1">
      <c r="A5" s="19"/>
      <c r="B5" s="434"/>
      <c r="C5" s="435"/>
      <c r="D5" s="434"/>
      <c r="E5" s="439"/>
      <c r="F5" s="439"/>
      <c r="G5" s="439"/>
      <c r="H5" s="435"/>
      <c r="I5" s="2" t="s">
        <v>165</v>
      </c>
      <c r="J5" s="3" t="s">
        <v>166</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8" t="s">
        <v>167</v>
      </c>
      <c r="C7" s="28" t="s">
        <v>168</v>
      </c>
      <c r="D7" s="28" t="s">
        <v>739</v>
      </c>
      <c r="E7" s="28" t="s">
        <v>740</v>
      </c>
      <c r="F7" s="28" t="s">
        <v>741</v>
      </c>
      <c r="G7" s="28" t="s">
        <v>742</v>
      </c>
      <c r="H7" s="28" t="s">
        <v>743</v>
      </c>
      <c r="I7" s="427" t="s">
        <v>744</v>
      </c>
      <c r="J7" s="426"/>
      <c r="K7" s="19"/>
      <c r="L7" s="19"/>
      <c r="M7" s="19"/>
      <c r="N7" s="19"/>
      <c r="O7" s="19"/>
      <c r="P7" s="19"/>
      <c r="Q7" s="19"/>
      <c r="R7" s="19"/>
      <c r="S7" s="19"/>
      <c r="T7" s="19"/>
      <c r="U7" s="19"/>
      <c r="V7" s="19"/>
      <c r="W7" s="19"/>
      <c r="X7" s="19"/>
      <c r="Y7" s="19"/>
      <c r="Z7" s="19"/>
    </row>
    <row r="8" spans="1:26" ht="182.25" customHeight="1">
      <c r="A8" s="19"/>
      <c r="B8" s="429" t="s">
        <v>345</v>
      </c>
      <c r="C8" s="440" t="s">
        <v>745</v>
      </c>
      <c r="D8" s="440" t="s">
        <v>746</v>
      </c>
      <c r="E8" s="440" t="s">
        <v>747</v>
      </c>
      <c r="F8" s="7" t="s">
        <v>748</v>
      </c>
      <c r="G8" s="7"/>
      <c r="H8" s="7" t="s">
        <v>749</v>
      </c>
      <c r="I8" s="425" t="s">
        <v>750</v>
      </c>
      <c r="J8" s="426"/>
      <c r="K8" s="19"/>
      <c r="L8" s="19"/>
      <c r="M8" s="19"/>
      <c r="N8" s="19"/>
      <c r="O8" s="19"/>
      <c r="P8" s="19"/>
      <c r="Q8" s="19"/>
      <c r="R8" s="19"/>
      <c r="S8" s="19"/>
      <c r="T8" s="19"/>
      <c r="U8" s="19"/>
      <c r="V8" s="19"/>
      <c r="W8" s="19"/>
      <c r="X8" s="19"/>
      <c r="Y8" s="19"/>
      <c r="Z8" s="19"/>
    </row>
    <row r="9" spans="1:26" ht="109.5" customHeight="1">
      <c r="A9" s="19"/>
      <c r="B9" s="418"/>
      <c r="C9" s="418"/>
      <c r="D9" s="418"/>
      <c r="E9" s="418"/>
      <c r="F9" s="7" t="s">
        <v>751</v>
      </c>
      <c r="G9" s="7"/>
      <c r="H9" s="7" t="s">
        <v>752</v>
      </c>
      <c r="I9" s="425" t="s">
        <v>753</v>
      </c>
      <c r="J9" s="426"/>
      <c r="K9" s="19"/>
      <c r="L9" s="19"/>
      <c r="M9" s="19"/>
      <c r="N9" s="19"/>
      <c r="O9" s="19"/>
      <c r="P9" s="19"/>
      <c r="Q9" s="19"/>
      <c r="R9" s="19"/>
      <c r="S9" s="19"/>
      <c r="T9" s="19"/>
      <c r="U9" s="19"/>
      <c r="V9" s="19"/>
      <c r="W9" s="19"/>
      <c r="X9" s="19"/>
      <c r="Y9" s="19"/>
      <c r="Z9" s="19"/>
    </row>
    <row r="10" spans="1:26" ht="117.75" customHeight="1">
      <c r="A10" s="19"/>
      <c r="B10" s="418"/>
      <c r="C10" s="419"/>
      <c r="D10" s="419"/>
      <c r="E10" s="419"/>
      <c r="F10" s="7" t="s">
        <v>754</v>
      </c>
      <c r="G10" s="7"/>
      <c r="H10" s="7" t="s">
        <v>755</v>
      </c>
      <c r="I10" s="425" t="s">
        <v>756</v>
      </c>
      <c r="J10" s="426"/>
      <c r="K10" s="19"/>
      <c r="L10" s="19"/>
      <c r="M10" s="19"/>
      <c r="N10" s="19"/>
      <c r="O10" s="19"/>
      <c r="P10" s="19"/>
      <c r="Q10" s="19"/>
      <c r="R10" s="19"/>
      <c r="S10" s="19"/>
      <c r="T10" s="19"/>
      <c r="U10" s="19"/>
      <c r="V10" s="19"/>
      <c r="W10" s="19"/>
      <c r="X10" s="19"/>
      <c r="Y10" s="19"/>
      <c r="Z10" s="19"/>
    </row>
    <row r="11" spans="1:26" ht="255">
      <c r="A11" s="19"/>
      <c r="B11" s="418"/>
      <c r="C11" s="7" t="s">
        <v>757</v>
      </c>
      <c r="D11" s="7" t="s">
        <v>758</v>
      </c>
      <c r="E11" s="7" t="s">
        <v>759</v>
      </c>
      <c r="F11" s="7" t="s">
        <v>760</v>
      </c>
      <c r="G11" s="7"/>
      <c r="H11" s="12" t="s">
        <v>761</v>
      </c>
      <c r="I11" s="425" t="s">
        <v>762</v>
      </c>
      <c r="J11" s="426"/>
      <c r="K11" s="19"/>
      <c r="L11" s="19"/>
      <c r="M11" s="19"/>
      <c r="N11" s="19"/>
      <c r="O11" s="19"/>
      <c r="P11" s="19"/>
      <c r="Q11" s="19"/>
      <c r="R11" s="19"/>
      <c r="S11" s="19"/>
      <c r="T11" s="19"/>
      <c r="U11" s="19"/>
      <c r="V11" s="19"/>
      <c r="W11" s="19"/>
      <c r="X11" s="19"/>
      <c r="Y11" s="19"/>
      <c r="Z11" s="19"/>
    </row>
    <row r="12" spans="1:26" ht="253.5" customHeight="1">
      <c r="A12" s="19"/>
      <c r="B12" s="418"/>
      <c r="C12" s="440" t="s">
        <v>763</v>
      </c>
      <c r="D12" s="440" t="s">
        <v>764</v>
      </c>
      <c r="E12" s="440" t="s">
        <v>765</v>
      </c>
      <c r="F12" s="7" t="s">
        <v>766</v>
      </c>
      <c r="G12" s="7"/>
      <c r="H12" s="12" t="s">
        <v>767</v>
      </c>
      <c r="I12" s="425" t="s">
        <v>768</v>
      </c>
      <c r="J12" s="426"/>
      <c r="K12" s="19"/>
      <c r="L12" s="19"/>
      <c r="M12" s="19"/>
      <c r="N12" s="19"/>
      <c r="O12" s="19"/>
      <c r="P12" s="19"/>
      <c r="Q12" s="19"/>
      <c r="R12" s="19"/>
      <c r="S12" s="19"/>
      <c r="T12" s="19"/>
      <c r="U12" s="19"/>
      <c r="V12" s="19"/>
      <c r="W12" s="19"/>
      <c r="X12" s="19"/>
      <c r="Y12" s="19"/>
      <c r="Z12" s="19"/>
    </row>
    <row r="13" spans="1:26" ht="121.5" customHeight="1">
      <c r="A13" s="19"/>
      <c r="B13" s="418"/>
      <c r="C13" s="418"/>
      <c r="D13" s="418"/>
      <c r="E13" s="418"/>
      <c r="F13" s="7" t="s">
        <v>769</v>
      </c>
      <c r="G13" s="7"/>
      <c r="H13" s="12" t="s">
        <v>770</v>
      </c>
      <c r="I13" s="425" t="s">
        <v>771</v>
      </c>
      <c r="J13" s="426"/>
      <c r="K13" s="19"/>
      <c r="L13" s="19"/>
      <c r="M13" s="19"/>
      <c r="N13" s="19"/>
      <c r="O13" s="19"/>
      <c r="P13" s="19"/>
      <c r="Q13" s="19"/>
      <c r="R13" s="19"/>
      <c r="S13" s="19"/>
      <c r="T13" s="19"/>
      <c r="U13" s="19"/>
      <c r="V13" s="19"/>
      <c r="W13" s="19"/>
      <c r="X13" s="19"/>
      <c r="Y13" s="19"/>
      <c r="Z13" s="19"/>
    </row>
    <row r="14" spans="1:26" ht="105">
      <c r="A14" s="19"/>
      <c r="B14" s="418"/>
      <c r="C14" s="418"/>
      <c r="D14" s="418"/>
      <c r="E14" s="418"/>
      <c r="F14" s="7" t="s">
        <v>772</v>
      </c>
      <c r="G14" s="7"/>
      <c r="H14" s="12" t="s">
        <v>773</v>
      </c>
      <c r="I14" s="425" t="s">
        <v>774</v>
      </c>
      <c r="J14" s="426"/>
      <c r="K14" s="19"/>
      <c r="L14" s="19"/>
      <c r="M14" s="19"/>
      <c r="N14" s="19"/>
      <c r="O14" s="19"/>
      <c r="P14" s="19"/>
      <c r="Q14" s="19"/>
      <c r="R14" s="19"/>
      <c r="S14" s="19"/>
      <c r="T14" s="19"/>
      <c r="U14" s="19"/>
      <c r="V14" s="19"/>
      <c r="W14" s="19"/>
      <c r="X14" s="19"/>
      <c r="Y14" s="19"/>
      <c r="Z14" s="19"/>
    </row>
    <row r="15" spans="1:26" ht="169.5" customHeight="1">
      <c r="A15" s="19"/>
      <c r="B15" s="419"/>
      <c r="C15" s="419"/>
      <c r="D15" s="419"/>
      <c r="E15" s="419"/>
      <c r="F15" s="7" t="s">
        <v>775</v>
      </c>
      <c r="G15" s="7"/>
      <c r="H15" s="12" t="s">
        <v>776</v>
      </c>
      <c r="I15" s="425" t="s">
        <v>777</v>
      </c>
      <c r="J15" s="426"/>
      <c r="K15" s="19"/>
      <c r="L15" s="19"/>
      <c r="M15" s="19"/>
      <c r="N15" s="19"/>
      <c r="O15" s="19"/>
      <c r="P15" s="19"/>
      <c r="Q15" s="19"/>
      <c r="R15" s="19"/>
      <c r="S15" s="19"/>
      <c r="T15" s="19"/>
      <c r="U15" s="19"/>
      <c r="V15" s="19"/>
      <c r="W15" s="19"/>
      <c r="X15" s="19"/>
      <c r="Y15" s="19"/>
      <c r="Z15" s="19"/>
    </row>
    <row r="16" spans="1:26" ht="111.75" customHeight="1">
      <c r="A16" s="19"/>
      <c r="B16" s="429" t="s">
        <v>201</v>
      </c>
      <c r="C16" s="440" t="s">
        <v>778</v>
      </c>
      <c r="D16" s="440" t="s">
        <v>779</v>
      </c>
      <c r="E16" s="440"/>
      <c r="F16" s="7" t="s">
        <v>780</v>
      </c>
      <c r="G16" s="7"/>
      <c r="H16" s="12" t="s">
        <v>781</v>
      </c>
      <c r="I16" s="425" t="s">
        <v>782</v>
      </c>
      <c r="J16" s="426"/>
      <c r="K16" s="19"/>
      <c r="L16" s="19"/>
      <c r="M16" s="19"/>
      <c r="N16" s="19"/>
      <c r="O16" s="19"/>
      <c r="P16" s="19"/>
      <c r="Q16" s="19"/>
      <c r="R16" s="19"/>
      <c r="S16" s="19"/>
      <c r="T16" s="19"/>
      <c r="U16" s="19"/>
      <c r="V16" s="19"/>
      <c r="W16" s="19"/>
      <c r="X16" s="19"/>
      <c r="Y16" s="19"/>
      <c r="Z16" s="19"/>
    </row>
    <row r="17" spans="1:26" ht="60">
      <c r="A17" s="19"/>
      <c r="B17" s="418"/>
      <c r="C17" s="418"/>
      <c r="D17" s="418"/>
      <c r="E17" s="418"/>
      <c r="F17" s="7" t="s">
        <v>783</v>
      </c>
      <c r="G17" s="7"/>
      <c r="H17" s="7" t="s">
        <v>784</v>
      </c>
      <c r="I17" s="425"/>
      <c r="J17" s="426"/>
      <c r="K17" s="19"/>
      <c r="L17" s="19"/>
      <c r="M17" s="19"/>
      <c r="N17" s="19"/>
      <c r="O17" s="19"/>
      <c r="P17" s="19"/>
      <c r="Q17" s="19"/>
      <c r="R17" s="19"/>
      <c r="S17" s="19"/>
      <c r="T17" s="19"/>
      <c r="U17" s="19"/>
      <c r="V17" s="19"/>
      <c r="W17" s="19"/>
      <c r="X17" s="19"/>
      <c r="Y17" s="19"/>
      <c r="Z17" s="19"/>
    </row>
    <row r="18" spans="1:26" ht="96.75" customHeight="1">
      <c r="A18" s="19"/>
      <c r="B18" s="418"/>
      <c r="C18" s="419"/>
      <c r="D18" s="419"/>
      <c r="E18" s="419"/>
      <c r="F18" s="7" t="s">
        <v>785</v>
      </c>
      <c r="G18" s="7"/>
      <c r="H18" s="7"/>
      <c r="I18" s="425" t="s">
        <v>786</v>
      </c>
      <c r="J18" s="426"/>
      <c r="K18" s="19"/>
      <c r="L18" s="19"/>
      <c r="M18" s="19"/>
      <c r="N18" s="19"/>
      <c r="O18" s="19"/>
      <c r="P18" s="19"/>
      <c r="Q18" s="19"/>
      <c r="R18" s="19"/>
      <c r="S18" s="19"/>
      <c r="T18" s="19"/>
      <c r="U18" s="19"/>
      <c r="V18" s="19"/>
      <c r="W18" s="19"/>
      <c r="X18" s="19"/>
      <c r="Y18" s="19"/>
      <c r="Z18" s="19"/>
    </row>
    <row r="19" spans="1:26" ht="112.5" customHeight="1">
      <c r="A19" s="19"/>
      <c r="B19" s="418"/>
      <c r="C19" s="7" t="s">
        <v>787</v>
      </c>
      <c r="D19" s="7" t="s">
        <v>788</v>
      </c>
      <c r="E19" s="7"/>
      <c r="F19" s="7" t="s">
        <v>789</v>
      </c>
      <c r="G19" s="7"/>
      <c r="H19" s="12" t="s">
        <v>790</v>
      </c>
      <c r="I19" s="428" t="s">
        <v>791</v>
      </c>
      <c r="J19" s="426"/>
      <c r="K19" s="19"/>
      <c r="L19" s="19"/>
      <c r="M19" s="19"/>
      <c r="N19" s="19"/>
      <c r="O19" s="19"/>
      <c r="P19" s="19"/>
      <c r="Q19" s="19"/>
      <c r="R19" s="19"/>
      <c r="S19" s="19"/>
      <c r="T19" s="19"/>
      <c r="U19" s="19"/>
      <c r="V19" s="19"/>
      <c r="W19" s="19"/>
      <c r="X19" s="19"/>
      <c r="Y19" s="19"/>
      <c r="Z19" s="19"/>
    </row>
    <row r="20" spans="1:26" ht="120">
      <c r="A20" s="19"/>
      <c r="B20" s="418"/>
      <c r="C20" s="7" t="s">
        <v>792</v>
      </c>
      <c r="D20" s="7" t="s">
        <v>793</v>
      </c>
      <c r="E20" s="7" t="s">
        <v>794</v>
      </c>
      <c r="F20" s="7" t="s">
        <v>795</v>
      </c>
      <c r="G20" s="7"/>
      <c r="H20" s="12"/>
      <c r="I20" s="425"/>
      <c r="J20" s="426"/>
      <c r="K20" s="19"/>
      <c r="L20" s="19"/>
      <c r="M20" s="19"/>
      <c r="N20" s="19"/>
      <c r="O20" s="19"/>
      <c r="P20" s="19"/>
      <c r="Q20" s="19"/>
      <c r="R20" s="19"/>
      <c r="S20" s="19"/>
      <c r="T20" s="19"/>
      <c r="U20" s="19"/>
      <c r="V20" s="19"/>
      <c r="W20" s="19"/>
      <c r="X20" s="19"/>
      <c r="Y20" s="19"/>
      <c r="Z20" s="19"/>
    </row>
    <row r="21" spans="1:26" ht="79.5" customHeight="1">
      <c r="A21" s="19"/>
      <c r="B21" s="419"/>
      <c r="C21" s="7" t="s">
        <v>796</v>
      </c>
      <c r="D21" s="7" t="s">
        <v>797</v>
      </c>
      <c r="E21" s="7"/>
      <c r="F21" s="7" t="s">
        <v>798</v>
      </c>
      <c r="G21" s="7"/>
      <c r="H21" s="12"/>
      <c r="I21" s="425" t="s">
        <v>799</v>
      </c>
      <c r="J21" s="426"/>
      <c r="K21" s="19"/>
      <c r="L21" s="19"/>
      <c r="M21" s="19"/>
      <c r="N21" s="19"/>
      <c r="O21" s="19"/>
      <c r="P21" s="19"/>
      <c r="Q21" s="19"/>
      <c r="R21" s="19"/>
      <c r="S21" s="19"/>
      <c r="T21" s="19"/>
      <c r="U21" s="19"/>
      <c r="V21" s="19"/>
      <c r="W21" s="19"/>
      <c r="X21" s="19"/>
      <c r="Y21" s="19"/>
      <c r="Z21" s="19"/>
    </row>
    <row r="22" spans="1:26" ht="15.75" customHeight="1">
      <c r="A22" s="19"/>
      <c r="B22" s="20" t="s">
        <v>800</v>
      </c>
      <c r="C22" s="7" t="s">
        <v>801</v>
      </c>
      <c r="D22" s="7" t="s">
        <v>802</v>
      </c>
      <c r="E22" s="7" t="s">
        <v>803</v>
      </c>
      <c r="F22" s="12" t="s">
        <v>804</v>
      </c>
      <c r="G22" s="12"/>
      <c r="H22" s="12"/>
      <c r="I22" s="425" t="s">
        <v>805</v>
      </c>
      <c r="J22" s="426"/>
      <c r="K22" s="19"/>
      <c r="L22" s="19"/>
      <c r="M22" s="19"/>
      <c r="N22" s="19"/>
      <c r="O22" s="19"/>
      <c r="P22" s="19"/>
      <c r="Q22" s="19"/>
      <c r="R22" s="19"/>
      <c r="S22" s="19"/>
      <c r="T22" s="19"/>
      <c r="U22" s="19"/>
      <c r="V22" s="19"/>
      <c r="W22" s="19"/>
      <c r="X22" s="19"/>
      <c r="Y22" s="19"/>
      <c r="Z22" s="19"/>
    </row>
    <row r="23" spans="1:26" ht="15.75" customHeight="1">
      <c r="A23" s="19"/>
      <c r="B23" s="429" t="s">
        <v>806</v>
      </c>
      <c r="C23" s="7" t="s">
        <v>807</v>
      </c>
      <c r="D23" s="7" t="s">
        <v>808</v>
      </c>
      <c r="E23" s="7" t="s">
        <v>809</v>
      </c>
      <c r="F23" s="12" t="s">
        <v>804</v>
      </c>
      <c r="G23" s="12"/>
      <c r="H23" s="12"/>
      <c r="I23" s="425" t="s">
        <v>810</v>
      </c>
      <c r="J23" s="426"/>
      <c r="K23" s="19"/>
      <c r="L23" s="19"/>
      <c r="M23" s="19"/>
      <c r="N23" s="19"/>
      <c r="O23" s="19"/>
      <c r="P23" s="19"/>
      <c r="Q23" s="19"/>
      <c r="R23" s="19"/>
      <c r="S23" s="19"/>
      <c r="T23" s="19"/>
      <c r="U23" s="19"/>
      <c r="V23" s="19"/>
      <c r="W23" s="19"/>
      <c r="X23" s="19"/>
      <c r="Y23" s="19"/>
      <c r="Z23" s="19"/>
    </row>
    <row r="24" spans="1:26" ht="15.75" customHeight="1">
      <c r="A24" s="19"/>
      <c r="B24" s="419"/>
      <c r="C24" s="7" t="s">
        <v>811</v>
      </c>
      <c r="D24" s="7" t="s">
        <v>812</v>
      </c>
      <c r="E24" s="7" t="s">
        <v>813</v>
      </c>
      <c r="F24" s="12" t="s">
        <v>804</v>
      </c>
      <c r="G24" s="12"/>
      <c r="H24" s="12"/>
      <c r="I24" s="425"/>
      <c r="J24" s="426"/>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10:J10"/>
    <mergeCell ref="I11:J11"/>
    <mergeCell ref="C12:C15"/>
    <mergeCell ref="D12:D15"/>
    <mergeCell ref="B16:B21"/>
    <mergeCell ref="C16:C18"/>
    <mergeCell ref="D16:D18"/>
    <mergeCell ref="E16:E18"/>
    <mergeCell ref="B23:B24"/>
    <mergeCell ref="B2:C5"/>
    <mergeCell ref="D2:H5"/>
    <mergeCell ref="B8:B15"/>
    <mergeCell ref="C8:C10"/>
    <mergeCell ref="D8:D10"/>
    <mergeCell ref="E8:E10"/>
    <mergeCell ref="E12:E15"/>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workbookViewId="0">
      <pane ySplit="1" topLeftCell="A14" activePane="bottomLeft" state="frozen"/>
      <selection pane="bottomLeft" activeCell="E7" sqref="E7"/>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167</v>
      </c>
      <c r="B1" s="19"/>
      <c r="C1" s="19"/>
      <c r="D1" s="19"/>
      <c r="E1" s="21" t="s">
        <v>168</v>
      </c>
      <c r="F1" s="22"/>
      <c r="G1" s="19"/>
      <c r="H1" s="21" t="s">
        <v>741</v>
      </c>
      <c r="I1" s="19"/>
      <c r="J1" s="19"/>
      <c r="K1" s="19"/>
      <c r="L1" s="21" t="s">
        <v>814</v>
      </c>
      <c r="M1" s="21" t="s">
        <v>815</v>
      </c>
      <c r="N1" s="19"/>
      <c r="O1" s="19"/>
      <c r="P1" s="19"/>
      <c r="Q1" s="19"/>
      <c r="R1" s="19"/>
      <c r="S1" s="19"/>
      <c r="T1" s="19"/>
      <c r="U1" s="19"/>
      <c r="V1" s="19"/>
      <c r="W1" s="19"/>
      <c r="X1" s="19"/>
      <c r="Y1" s="19"/>
      <c r="Z1" s="19"/>
      <c r="AA1" s="19"/>
      <c r="AB1" s="21" t="s">
        <v>183</v>
      </c>
      <c r="AC1" s="19"/>
      <c r="AD1" s="1"/>
      <c r="AE1" s="21" t="s">
        <v>736</v>
      </c>
      <c r="AF1" s="21" t="s">
        <v>816</v>
      </c>
      <c r="AG1" s="33" t="s">
        <v>817</v>
      </c>
      <c r="AH1" s="42" t="s">
        <v>190</v>
      </c>
      <c r="AI1" s="42" t="s">
        <v>818</v>
      </c>
      <c r="AJ1" s="42" t="s">
        <v>819</v>
      </c>
      <c r="AK1" s="42" t="s">
        <v>820</v>
      </c>
      <c r="AL1" s="42" t="s">
        <v>821</v>
      </c>
    </row>
    <row r="2" spans="1:38" ht="87.75" customHeight="1">
      <c r="A2" s="19" t="s">
        <v>345</v>
      </c>
      <c r="B2" s="19" t="s">
        <v>822</v>
      </c>
      <c r="C2" s="19"/>
      <c r="D2" s="19" t="s">
        <v>822</v>
      </c>
      <c r="E2" s="19" t="s">
        <v>346</v>
      </c>
      <c r="F2" s="19" t="s">
        <v>823</v>
      </c>
      <c r="G2" s="19"/>
      <c r="H2" s="19" t="s">
        <v>347</v>
      </c>
      <c r="I2" s="19" t="s">
        <v>822</v>
      </c>
      <c r="J2" s="19" t="s">
        <v>823</v>
      </c>
      <c r="K2" s="19"/>
      <c r="L2" s="34" t="s">
        <v>189</v>
      </c>
      <c r="M2" s="19" t="s">
        <v>824</v>
      </c>
      <c r="N2" s="19" t="s">
        <v>825</v>
      </c>
      <c r="O2" s="19"/>
      <c r="P2" s="21" t="s">
        <v>824</v>
      </c>
      <c r="Q2" s="19"/>
      <c r="R2" s="21" t="s">
        <v>826</v>
      </c>
      <c r="S2" s="19"/>
      <c r="T2" s="21" t="s">
        <v>827</v>
      </c>
      <c r="U2" s="19"/>
      <c r="V2" s="21" t="s">
        <v>828</v>
      </c>
      <c r="W2" s="19"/>
      <c r="X2" s="21" t="s">
        <v>829</v>
      </c>
      <c r="Y2" s="19"/>
      <c r="Z2" s="21" t="s">
        <v>830</v>
      </c>
      <c r="AA2" s="19"/>
      <c r="AB2" s="19" t="s">
        <v>0</v>
      </c>
      <c r="AC2" s="19" t="s">
        <v>831</v>
      </c>
      <c r="AD2" s="19"/>
      <c r="AE2" s="1" t="s">
        <v>544</v>
      </c>
      <c r="AF2" s="63" t="s">
        <v>207</v>
      </c>
      <c r="AG2" s="43" t="s">
        <v>832</v>
      </c>
      <c r="AH2" t="s">
        <v>833</v>
      </c>
      <c r="AI2" s="44" t="s">
        <v>834</v>
      </c>
      <c r="AJ2" t="s">
        <v>835</v>
      </c>
      <c r="AK2" s="43" t="s">
        <v>257</v>
      </c>
      <c r="AL2" t="s">
        <v>836</v>
      </c>
    </row>
    <row r="3" spans="1:38" ht="60">
      <c r="A3" s="19" t="s">
        <v>201</v>
      </c>
      <c r="B3" s="19" t="s">
        <v>837</v>
      </c>
      <c r="C3" s="19"/>
      <c r="D3" s="19" t="s">
        <v>822</v>
      </c>
      <c r="E3" s="19" t="s">
        <v>357</v>
      </c>
      <c r="F3" s="19" t="s">
        <v>838</v>
      </c>
      <c r="G3" s="19"/>
      <c r="H3" s="19" t="s">
        <v>681</v>
      </c>
      <c r="I3" s="19" t="s">
        <v>822</v>
      </c>
      <c r="J3" s="19" t="s">
        <v>823</v>
      </c>
      <c r="K3" s="19"/>
      <c r="L3" s="19" t="s">
        <v>188</v>
      </c>
      <c r="M3" s="19" t="s">
        <v>826</v>
      </c>
      <c r="N3" s="19" t="s">
        <v>839</v>
      </c>
      <c r="O3" s="19"/>
      <c r="P3" s="19" t="s">
        <v>840</v>
      </c>
      <c r="Q3" s="19"/>
      <c r="R3" s="19"/>
      <c r="S3" s="19"/>
      <c r="T3" s="19" t="s">
        <v>841</v>
      </c>
      <c r="U3" s="19"/>
      <c r="V3" s="19" t="s">
        <v>842</v>
      </c>
      <c r="W3" s="19"/>
      <c r="X3" s="19" t="s">
        <v>843</v>
      </c>
      <c r="Y3" s="19"/>
      <c r="Z3" s="19"/>
      <c r="AA3" s="19"/>
      <c r="AB3" s="23" t="s">
        <v>260</v>
      </c>
      <c r="AC3" s="19" t="s">
        <v>844</v>
      </c>
      <c r="AD3" s="19"/>
      <c r="AE3" s="1" t="s">
        <v>564</v>
      </c>
      <c r="AF3" s="25" t="s">
        <v>415</v>
      </c>
      <c r="AG3" s="43" t="s">
        <v>431</v>
      </c>
      <c r="AH3" t="s">
        <v>845</v>
      </c>
      <c r="AI3" t="s">
        <v>846</v>
      </c>
      <c r="AJ3" t="s">
        <v>847</v>
      </c>
      <c r="AK3" t="s">
        <v>848</v>
      </c>
      <c r="AL3" t="s">
        <v>849</v>
      </c>
    </row>
    <row r="4" spans="1:38" ht="60">
      <c r="A4" s="19" t="s">
        <v>449</v>
      </c>
      <c r="B4" s="19" t="s">
        <v>850</v>
      </c>
      <c r="C4" s="19"/>
      <c r="D4" s="19" t="s">
        <v>822</v>
      </c>
      <c r="E4" s="19" t="s">
        <v>413</v>
      </c>
      <c r="F4" s="19" t="s">
        <v>851</v>
      </c>
      <c r="G4" s="19"/>
      <c r="H4" s="19" t="s">
        <v>852</v>
      </c>
      <c r="I4" s="19" t="s">
        <v>822</v>
      </c>
      <c r="J4" s="19" t="s">
        <v>823</v>
      </c>
      <c r="K4" s="19"/>
      <c r="L4" s="19" t="s">
        <v>193</v>
      </c>
      <c r="M4" s="19" t="s">
        <v>827</v>
      </c>
      <c r="N4" s="19" t="s">
        <v>853</v>
      </c>
      <c r="O4" s="19"/>
      <c r="P4" s="19" t="s">
        <v>854</v>
      </c>
      <c r="Q4" s="19"/>
      <c r="R4" s="19"/>
      <c r="S4" s="19"/>
      <c r="T4" s="19" t="s">
        <v>855</v>
      </c>
      <c r="U4" s="19"/>
      <c r="V4" s="19" t="s">
        <v>856</v>
      </c>
      <c r="W4" s="19"/>
      <c r="X4" s="19" t="s">
        <v>857</v>
      </c>
      <c r="Y4" s="19"/>
      <c r="Z4" s="19"/>
      <c r="AA4" s="19"/>
      <c r="AB4" s="19" t="s">
        <v>368</v>
      </c>
      <c r="AC4" s="19" t="s">
        <v>858</v>
      </c>
      <c r="AD4" s="19"/>
      <c r="AE4" s="1" t="s">
        <v>494</v>
      </c>
      <c r="AF4" s="25" t="s">
        <v>367</v>
      </c>
      <c r="AG4" s="43" t="s">
        <v>859</v>
      </c>
      <c r="AH4" t="s">
        <v>860</v>
      </c>
      <c r="AI4" t="s">
        <v>861</v>
      </c>
      <c r="AJ4" t="s">
        <v>424</v>
      </c>
      <c r="AK4" t="s">
        <v>862</v>
      </c>
      <c r="AL4" t="s">
        <v>863</v>
      </c>
    </row>
    <row r="5" spans="1:38" ht="90">
      <c r="A5" s="19" t="s">
        <v>190</v>
      </c>
      <c r="B5" s="19" t="s">
        <v>864</v>
      </c>
      <c r="C5" s="19"/>
      <c r="D5" s="19" t="s">
        <v>837</v>
      </c>
      <c r="E5" s="19" t="s">
        <v>390</v>
      </c>
      <c r="F5" s="19" t="s">
        <v>865</v>
      </c>
      <c r="G5" s="19"/>
      <c r="H5" s="19" t="s">
        <v>423</v>
      </c>
      <c r="I5" s="19" t="s">
        <v>822</v>
      </c>
      <c r="J5" s="19" t="s">
        <v>838</v>
      </c>
      <c r="K5" s="19"/>
      <c r="L5" s="19" t="s">
        <v>186</v>
      </c>
      <c r="M5" s="19" t="s">
        <v>828</v>
      </c>
      <c r="N5" s="19" t="s">
        <v>866</v>
      </c>
      <c r="O5" s="19"/>
      <c r="P5" s="19" t="s">
        <v>867</v>
      </c>
      <c r="Q5" s="19"/>
      <c r="R5" s="19"/>
      <c r="S5" s="19"/>
      <c r="T5" s="19" t="s">
        <v>868</v>
      </c>
      <c r="U5" s="19"/>
      <c r="V5" s="19" t="s">
        <v>869</v>
      </c>
      <c r="W5" s="19"/>
      <c r="X5" s="19" t="s">
        <v>870</v>
      </c>
      <c r="Y5" s="19"/>
      <c r="Z5" s="19"/>
      <c r="AA5" s="19"/>
      <c r="AB5" s="19" t="s">
        <v>50</v>
      </c>
      <c r="AC5" s="19" t="s">
        <v>559</v>
      </c>
      <c r="AD5" s="19"/>
      <c r="AE5" s="1" t="s">
        <v>500</v>
      </c>
      <c r="AF5" s="25" t="s">
        <v>572</v>
      </c>
      <c r="AG5" s="43" t="s">
        <v>871</v>
      </c>
      <c r="AH5" t="s">
        <v>872</v>
      </c>
      <c r="AI5" s="43" t="s">
        <v>873</v>
      </c>
      <c r="AJ5" t="s">
        <v>874</v>
      </c>
      <c r="AK5" t="s">
        <v>875</v>
      </c>
    </row>
    <row r="6" spans="1:38" ht="75">
      <c r="A6" s="19"/>
      <c r="B6" s="19"/>
      <c r="C6" s="19"/>
      <c r="D6" s="19" t="s">
        <v>837</v>
      </c>
      <c r="E6" s="19" t="s">
        <v>202</v>
      </c>
      <c r="F6" s="19" t="s">
        <v>876</v>
      </c>
      <c r="G6" s="19"/>
      <c r="H6" s="19" t="s">
        <v>358</v>
      </c>
      <c r="I6" s="19" t="s">
        <v>822</v>
      </c>
      <c r="J6" s="19" t="s">
        <v>838</v>
      </c>
      <c r="K6" s="19"/>
      <c r="L6" s="19" t="s">
        <v>195</v>
      </c>
      <c r="M6" s="19" t="s">
        <v>829</v>
      </c>
      <c r="N6" s="19" t="s">
        <v>877</v>
      </c>
      <c r="O6" s="19"/>
      <c r="P6" s="19" t="s">
        <v>878</v>
      </c>
      <c r="Q6" s="19"/>
      <c r="R6" s="19"/>
      <c r="S6" s="19"/>
      <c r="T6" s="19" t="s">
        <v>879</v>
      </c>
      <c r="U6" s="19"/>
      <c r="V6" s="19" t="s">
        <v>880</v>
      </c>
      <c r="W6" s="19"/>
      <c r="X6" s="19" t="s">
        <v>881</v>
      </c>
      <c r="Y6" s="19"/>
      <c r="Z6" s="19"/>
      <c r="AA6" s="19"/>
      <c r="AB6" s="19" t="s">
        <v>72</v>
      </c>
      <c r="AC6" s="19" t="s">
        <v>882</v>
      </c>
      <c r="AD6" s="19"/>
      <c r="AE6" s="1" t="s">
        <v>883</v>
      </c>
      <c r="AF6" s="63" t="s">
        <v>489</v>
      </c>
      <c r="AG6" s="43" t="s">
        <v>415</v>
      </c>
      <c r="AH6" t="s">
        <v>884</v>
      </c>
      <c r="AI6" t="s">
        <v>885</v>
      </c>
      <c r="AJ6" s="43" t="s">
        <v>886</v>
      </c>
      <c r="AK6" t="s">
        <v>887</v>
      </c>
    </row>
    <row r="7" spans="1:38" ht="75">
      <c r="A7" s="19"/>
      <c r="B7" s="19"/>
      <c r="C7" s="19"/>
      <c r="D7" s="19" t="s">
        <v>837</v>
      </c>
      <c r="E7" s="19" t="s">
        <v>888</v>
      </c>
      <c r="F7" s="19" t="s">
        <v>889</v>
      </c>
      <c r="G7" s="19"/>
      <c r="H7" s="19" t="s">
        <v>511</v>
      </c>
      <c r="I7" s="19" t="s">
        <v>822</v>
      </c>
      <c r="J7" s="19" t="s">
        <v>838</v>
      </c>
      <c r="K7" s="19"/>
      <c r="L7" s="19" t="s">
        <v>890</v>
      </c>
      <c r="M7" s="19" t="s">
        <v>830</v>
      </c>
      <c r="N7" s="19" t="s">
        <v>891</v>
      </c>
      <c r="O7" s="19"/>
      <c r="P7" s="19" t="s">
        <v>892</v>
      </c>
      <c r="Q7" s="19"/>
      <c r="R7" s="19"/>
      <c r="S7" s="19"/>
      <c r="T7" s="19"/>
      <c r="U7" s="19"/>
      <c r="V7" s="19" t="s">
        <v>893</v>
      </c>
      <c r="W7" s="19"/>
      <c r="X7" s="19" t="s">
        <v>894</v>
      </c>
      <c r="Y7" s="19"/>
      <c r="Z7" s="19"/>
      <c r="AA7" s="19"/>
      <c r="AB7" s="19" t="s">
        <v>84</v>
      </c>
      <c r="AC7" s="19" t="s">
        <v>895</v>
      </c>
      <c r="AD7" s="19"/>
      <c r="AE7" s="1" t="s">
        <v>585</v>
      </c>
      <c r="AF7" s="25" t="s">
        <v>540</v>
      </c>
      <c r="AG7" s="43" t="s">
        <v>896</v>
      </c>
      <c r="AH7" t="s">
        <v>205</v>
      </c>
      <c r="AI7" t="s">
        <v>897</v>
      </c>
      <c r="AJ7" t="s">
        <v>256</v>
      </c>
      <c r="AK7" t="s">
        <v>898</v>
      </c>
    </row>
    <row r="8" spans="1:38" ht="60">
      <c r="A8" s="19"/>
      <c r="B8" s="19"/>
      <c r="C8" s="19"/>
      <c r="D8" s="19" t="s">
        <v>837</v>
      </c>
      <c r="E8" s="19" t="s">
        <v>315</v>
      </c>
      <c r="F8" s="19" t="s">
        <v>899</v>
      </c>
      <c r="G8" s="19"/>
      <c r="H8" s="19" t="s">
        <v>414</v>
      </c>
      <c r="I8" s="19" t="s">
        <v>822</v>
      </c>
      <c r="J8" s="19" t="s">
        <v>851</v>
      </c>
      <c r="K8" s="19"/>
      <c r="L8" s="34" t="s">
        <v>191</v>
      </c>
      <c r="M8" s="19" t="s">
        <v>900</v>
      </c>
      <c r="N8" s="19" t="s">
        <v>901</v>
      </c>
      <c r="O8" s="19"/>
      <c r="P8" s="19"/>
      <c r="Q8" s="19"/>
      <c r="R8" s="19"/>
      <c r="S8" s="19"/>
      <c r="T8" s="19"/>
      <c r="U8" s="19"/>
      <c r="V8" s="19"/>
      <c r="W8" s="19"/>
      <c r="X8" s="19"/>
      <c r="Y8" s="19"/>
      <c r="Z8" s="19"/>
      <c r="AA8" s="19"/>
      <c r="AB8" s="19" t="s">
        <v>119</v>
      </c>
      <c r="AC8" s="19" t="s">
        <v>902</v>
      </c>
      <c r="AD8" s="19"/>
      <c r="AE8" s="1" t="s">
        <v>459</v>
      </c>
      <c r="AF8" s="26" t="s">
        <v>394</v>
      </c>
      <c r="AG8" s="43" t="s">
        <v>903</v>
      </c>
      <c r="AH8" t="s">
        <v>215</v>
      </c>
      <c r="AI8" t="s">
        <v>904</v>
      </c>
      <c r="AJ8" t="s">
        <v>905</v>
      </c>
      <c r="AK8" s="43" t="s">
        <v>906</v>
      </c>
    </row>
    <row r="9" spans="1:38" ht="60">
      <c r="A9" s="19"/>
      <c r="B9" s="19"/>
      <c r="C9" s="19"/>
      <c r="D9" s="19" t="s">
        <v>837</v>
      </c>
      <c r="E9" s="19" t="s">
        <v>289</v>
      </c>
      <c r="F9" s="19" t="s">
        <v>907</v>
      </c>
      <c r="G9" s="19"/>
      <c r="H9" s="19" t="s">
        <v>560</v>
      </c>
      <c r="I9" s="19" t="s">
        <v>822</v>
      </c>
      <c r="J9" s="19" t="s">
        <v>851</v>
      </c>
      <c r="K9" s="19"/>
      <c r="M9" s="19"/>
      <c r="N9" s="19"/>
      <c r="O9" s="19"/>
      <c r="P9" s="19"/>
      <c r="Q9" s="19"/>
      <c r="R9" s="19"/>
      <c r="S9" s="19"/>
      <c r="T9" s="19"/>
      <c r="U9" s="19"/>
      <c r="V9" s="19"/>
      <c r="W9" s="19"/>
      <c r="X9" s="19"/>
      <c r="Y9" s="19"/>
      <c r="Z9" s="19"/>
      <c r="AA9" s="19"/>
      <c r="AB9" s="19" t="s">
        <v>493</v>
      </c>
      <c r="AC9" s="19" t="s">
        <v>908</v>
      </c>
      <c r="AD9" s="19"/>
      <c r="AE9" s="1" t="s">
        <v>474</v>
      </c>
      <c r="AF9" s="63" t="s">
        <v>232</v>
      </c>
      <c r="AG9" s="43" t="s">
        <v>395</v>
      </c>
      <c r="AH9" t="s">
        <v>909</v>
      </c>
      <c r="AI9" t="s">
        <v>910</v>
      </c>
      <c r="AJ9" t="s">
        <v>911</v>
      </c>
    </row>
    <row r="10" spans="1:38" ht="57">
      <c r="A10" s="19"/>
      <c r="B10" s="19"/>
      <c r="C10" s="19"/>
      <c r="D10" s="19" t="s">
        <v>850</v>
      </c>
      <c r="E10" s="19" t="s">
        <v>450</v>
      </c>
      <c r="F10" s="19" t="s">
        <v>912</v>
      </c>
      <c r="G10" s="19"/>
      <c r="H10" s="19" t="s">
        <v>689</v>
      </c>
      <c r="I10" s="19" t="s">
        <v>837</v>
      </c>
      <c r="J10" s="19" t="s">
        <v>865</v>
      </c>
      <c r="K10" s="19"/>
      <c r="M10" s="19"/>
      <c r="N10" s="19"/>
      <c r="O10" s="19"/>
      <c r="P10" s="19"/>
      <c r="Q10" s="19"/>
      <c r="R10" s="19"/>
      <c r="S10" s="19"/>
      <c r="T10" s="19"/>
      <c r="U10" s="19"/>
      <c r="V10" s="19"/>
      <c r="W10" s="19"/>
      <c r="X10" s="19"/>
      <c r="Y10" s="19"/>
      <c r="Z10" s="19"/>
      <c r="AA10" s="19"/>
      <c r="AB10" s="19" t="s">
        <v>133</v>
      </c>
      <c r="AC10" s="19" t="s">
        <v>913</v>
      </c>
      <c r="AD10" s="19"/>
      <c r="AE10" s="1" t="s">
        <v>432</v>
      </c>
      <c r="AF10" s="25" t="s">
        <v>914</v>
      </c>
      <c r="AG10" s="43" t="s">
        <v>915</v>
      </c>
      <c r="AH10" t="s">
        <v>916</v>
      </c>
      <c r="AI10" t="s">
        <v>917</v>
      </c>
    </row>
    <row r="11" spans="1:38" ht="45">
      <c r="A11" s="19"/>
      <c r="B11" s="19"/>
      <c r="C11" s="19"/>
      <c r="D11" s="19" t="s">
        <v>864</v>
      </c>
      <c r="E11" s="19" t="s">
        <v>475</v>
      </c>
      <c r="F11" s="19" t="s">
        <v>918</v>
      </c>
      <c r="G11" s="19"/>
      <c r="H11" s="19" t="s">
        <v>399</v>
      </c>
      <c r="I11" s="19" t="s">
        <v>837</v>
      </c>
      <c r="J11" s="19" t="s">
        <v>865</v>
      </c>
      <c r="K11" s="19"/>
      <c r="M11" s="19"/>
      <c r="N11" s="19"/>
      <c r="O11" s="19"/>
      <c r="P11" s="19"/>
      <c r="Q11" s="19"/>
      <c r="R11" s="19"/>
      <c r="S11" s="19"/>
      <c r="T11" s="19"/>
      <c r="U11" s="19"/>
      <c r="V11" s="19"/>
      <c r="W11" s="19"/>
      <c r="X11" s="19"/>
      <c r="Y11" s="19"/>
      <c r="Z11" s="19"/>
      <c r="AA11" s="19"/>
      <c r="AB11" s="19"/>
      <c r="AC11" s="19"/>
      <c r="AD11" s="19"/>
      <c r="AE11" s="1" t="s">
        <v>919</v>
      </c>
      <c r="AG11" s="43" t="s">
        <v>472</v>
      </c>
      <c r="AH11" t="s">
        <v>278</v>
      </c>
    </row>
    <row r="12" spans="1:38" ht="42.75">
      <c r="A12" s="19"/>
      <c r="B12" s="19"/>
      <c r="C12" s="19"/>
      <c r="D12" s="19"/>
      <c r="E12" s="19"/>
      <c r="F12" s="19"/>
      <c r="G12" s="19"/>
      <c r="H12" s="19" t="s">
        <v>391</v>
      </c>
      <c r="I12" s="19" t="s">
        <v>837</v>
      </c>
      <c r="J12" s="19" t="s">
        <v>865</v>
      </c>
      <c r="K12" s="19"/>
      <c r="M12" s="19"/>
      <c r="N12" s="19"/>
      <c r="O12" s="19"/>
      <c r="P12" s="19"/>
      <c r="Q12" s="19"/>
      <c r="R12" s="19"/>
      <c r="S12" s="19"/>
      <c r="T12" s="19"/>
      <c r="U12" s="19"/>
      <c r="V12" s="19"/>
      <c r="W12" s="19"/>
      <c r="X12" s="19"/>
      <c r="Y12" s="19"/>
      <c r="Z12" s="19"/>
      <c r="AA12" s="19"/>
      <c r="AB12" s="19"/>
      <c r="AC12" s="19"/>
      <c r="AD12" s="19"/>
      <c r="AE12" s="1" t="s">
        <v>421</v>
      </c>
      <c r="AG12" s="43" t="s">
        <v>920</v>
      </c>
    </row>
    <row r="13" spans="1:38" ht="45">
      <c r="A13" s="19"/>
      <c r="B13" s="19"/>
      <c r="C13" s="19"/>
      <c r="D13" s="19"/>
      <c r="E13" s="19"/>
      <c r="F13" s="19"/>
      <c r="G13" s="19"/>
      <c r="H13" s="19" t="s">
        <v>203</v>
      </c>
      <c r="I13" s="19" t="s">
        <v>837</v>
      </c>
      <c r="J13" s="19" t="s">
        <v>876</v>
      </c>
      <c r="K13" s="19"/>
      <c r="M13" s="19"/>
      <c r="N13" s="19"/>
      <c r="O13" s="19"/>
      <c r="P13" s="19"/>
      <c r="Q13" s="19"/>
      <c r="R13" s="19"/>
      <c r="S13" s="19"/>
      <c r="T13" s="19"/>
      <c r="U13" s="19"/>
      <c r="V13" s="19"/>
      <c r="W13" s="19"/>
      <c r="X13" s="19"/>
      <c r="Y13" s="19"/>
      <c r="Z13" s="19"/>
      <c r="AA13" s="19"/>
      <c r="AB13" s="19"/>
      <c r="AC13" s="19"/>
      <c r="AD13" s="19"/>
      <c r="AE13" s="1" t="s">
        <v>482</v>
      </c>
      <c r="AF13" s="19"/>
      <c r="AG13" s="43" t="s">
        <v>921</v>
      </c>
    </row>
    <row r="14" spans="1:38" ht="42.75">
      <c r="A14" s="19"/>
      <c r="B14" s="19"/>
      <c r="C14" s="19"/>
      <c r="D14" s="19"/>
      <c r="E14" s="19"/>
      <c r="F14" s="19"/>
      <c r="G14" s="19"/>
      <c r="H14" s="19" t="s">
        <v>922</v>
      </c>
      <c r="I14" s="19" t="s">
        <v>837</v>
      </c>
      <c r="J14" s="19" t="s">
        <v>889</v>
      </c>
      <c r="K14" s="19"/>
      <c r="M14" s="19"/>
      <c r="N14" s="19"/>
      <c r="O14" s="19"/>
      <c r="P14" s="19"/>
      <c r="Q14" s="19"/>
      <c r="R14" s="19"/>
      <c r="S14" s="19"/>
      <c r="T14" s="19"/>
      <c r="U14" s="19"/>
      <c r="V14" s="19"/>
      <c r="W14" s="19"/>
      <c r="X14" s="19"/>
      <c r="Y14" s="19"/>
      <c r="Z14" s="19"/>
      <c r="AA14" s="19"/>
      <c r="AB14" s="19"/>
      <c r="AC14" s="19"/>
      <c r="AD14" s="19"/>
      <c r="AE14" s="1" t="s">
        <v>923</v>
      </c>
      <c r="AG14" s="43" t="s">
        <v>924</v>
      </c>
    </row>
    <row r="15" spans="1:38" ht="57">
      <c r="A15" s="19"/>
      <c r="B15" s="19"/>
      <c r="C15" s="19"/>
      <c r="D15" s="19"/>
      <c r="E15" s="19"/>
      <c r="F15" s="19"/>
      <c r="G15" s="19"/>
      <c r="H15" s="19" t="s">
        <v>316</v>
      </c>
      <c r="I15" s="19" t="s">
        <v>837</v>
      </c>
      <c r="J15" s="19" t="s">
        <v>899</v>
      </c>
      <c r="K15" s="19"/>
      <c r="M15" s="19"/>
      <c r="N15" s="19"/>
      <c r="O15" s="19"/>
      <c r="P15" s="19"/>
      <c r="Q15" s="19"/>
      <c r="R15" s="19"/>
      <c r="S15" s="19"/>
      <c r="T15" s="19"/>
      <c r="U15" s="19"/>
      <c r="V15" s="19"/>
      <c r="W15" s="19"/>
      <c r="X15" s="19"/>
      <c r="Y15" s="19"/>
      <c r="Z15" s="19"/>
      <c r="AA15" s="19"/>
      <c r="AB15" s="19"/>
      <c r="AC15" s="19"/>
      <c r="AD15" s="19"/>
      <c r="AE15" s="1" t="s">
        <v>925</v>
      </c>
      <c r="AG15" s="43" t="s">
        <v>926</v>
      </c>
    </row>
    <row r="16" spans="1:38" ht="57">
      <c r="A16" s="19"/>
      <c r="B16" s="19"/>
      <c r="C16" s="19"/>
      <c r="D16" s="19"/>
      <c r="E16" s="19"/>
      <c r="F16" s="19"/>
      <c r="G16" s="19"/>
      <c r="H16" s="19" t="s">
        <v>290</v>
      </c>
      <c r="I16" s="19" t="s">
        <v>837</v>
      </c>
      <c r="J16" s="19" t="s">
        <v>907</v>
      </c>
      <c r="K16" s="19"/>
      <c r="M16" s="19"/>
      <c r="N16" s="19"/>
      <c r="O16" s="19"/>
      <c r="P16" s="19"/>
      <c r="Q16" s="19"/>
      <c r="R16" s="19"/>
      <c r="S16" s="19"/>
      <c r="T16" s="19"/>
      <c r="U16" s="19"/>
      <c r="V16" s="19"/>
      <c r="W16" s="19"/>
      <c r="X16" s="19"/>
      <c r="Y16" s="19"/>
      <c r="Z16" s="19"/>
      <c r="AA16" s="19"/>
      <c r="AB16" s="19"/>
      <c r="AC16" s="19"/>
      <c r="AD16" s="19"/>
      <c r="AE16" s="1" t="s">
        <v>234</v>
      </c>
      <c r="AG16" s="43" t="s">
        <v>927</v>
      </c>
    </row>
    <row r="17" spans="1:33" ht="42.75">
      <c r="A17" s="19"/>
      <c r="B17" s="19"/>
      <c r="C17" s="19"/>
      <c r="D17" s="19"/>
      <c r="E17" s="19"/>
      <c r="F17" s="19"/>
      <c r="G17" s="19"/>
      <c r="H17" s="19" t="s">
        <v>451</v>
      </c>
      <c r="I17" s="19" t="s">
        <v>850</v>
      </c>
      <c r="J17" s="19" t="s">
        <v>912</v>
      </c>
      <c r="K17" s="19"/>
      <c r="M17" s="19"/>
      <c r="N17" s="19"/>
      <c r="O17" s="19"/>
      <c r="P17" s="19"/>
      <c r="Q17" s="19"/>
      <c r="R17" s="19"/>
      <c r="S17" s="19"/>
      <c r="T17" s="19"/>
      <c r="U17" s="19"/>
      <c r="V17" s="19"/>
      <c r="W17" s="19"/>
      <c r="X17" s="19"/>
      <c r="Y17" s="19"/>
      <c r="Z17" s="19"/>
      <c r="AA17" s="19"/>
      <c r="AB17" s="19"/>
      <c r="AC17" s="19"/>
      <c r="AD17" s="19"/>
      <c r="AE17" s="1" t="s">
        <v>223</v>
      </c>
      <c r="AG17" s="43" t="s">
        <v>367</v>
      </c>
    </row>
    <row r="18" spans="1:33" ht="57">
      <c r="A18" s="19"/>
      <c r="B18" s="19"/>
      <c r="C18" s="19"/>
      <c r="D18" s="19"/>
      <c r="E18" s="19"/>
      <c r="F18" s="19"/>
      <c r="G18" s="19"/>
      <c r="H18" s="19" t="s">
        <v>476</v>
      </c>
      <c r="I18" s="19" t="s">
        <v>864</v>
      </c>
      <c r="J18" s="19" t="s">
        <v>918</v>
      </c>
      <c r="K18" s="19"/>
      <c r="M18" s="19"/>
      <c r="N18" s="19"/>
      <c r="O18" s="19"/>
      <c r="P18" s="19"/>
      <c r="Q18" s="19"/>
      <c r="R18" s="19"/>
      <c r="S18" s="19"/>
      <c r="T18" s="19"/>
      <c r="U18" s="19"/>
      <c r="V18" s="19"/>
      <c r="W18" s="19"/>
      <c r="X18" s="19"/>
      <c r="Y18" s="19"/>
      <c r="Z18" s="19"/>
      <c r="AA18" s="19"/>
      <c r="AB18" s="19"/>
      <c r="AC18" s="19"/>
      <c r="AD18" s="19"/>
      <c r="AE18" s="1" t="s">
        <v>212</v>
      </c>
      <c r="AG18" s="43" t="s">
        <v>928</v>
      </c>
    </row>
    <row r="19" spans="1:33" ht="28.5">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929</v>
      </c>
      <c r="AG19" s="43" t="s">
        <v>930</v>
      </c>
    </row>
    <row r="20" spans="1:33" ht="28.5">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574</v>
      </c>
      <c r="AG20" s="43" t="s">
        <v>931</v>
      </c>
    </row>
    <row r="21" spans="1:33" ht="15.75" customHeight="1">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43" t="s">
        <v>932</v>
      </c>
    </row>
    <row r="22" spans="1:33" ht="15.75" customHeight="1">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43" t="s">
        <v>933</v>
      </c>
    </row>
    <row r="23" spans="1:33" ht="15.75" customHeight="1">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43" t="s">
        <v>934</v>
      </c>
    </row>
    <row r="24" spans="1:33" ht="15.75" customHeight="1">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43" t="s">
        <v>935</v>
      </c>
    </row>
    <row r="25" spans="1:33" ht="15.75" customHeight="1">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43" t="s">
        <v>936</v>
      </c>
    </row>
    <row r="26" spans="1:33" ht="15.75" customHeight="1">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43" t="s">
        <v>526</v>
      </c>
    </row>
    <row r="27" spans="1:33" ht="15.75" customHeight="1">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43" t="s">
        <v>937</v>
      </c>
    </row>
    <row r="28" spans="1:33" ht="15.75" customHeight="1">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43" t="s">
        <v>938</v>
      </c>
    </row>
    <row r="29" spans="1:33" ht="15.75" customHeight="1">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43" t="s">
        <v>939</v>
      </c>
    </row>
    <row r="30" spans="1:33" ht="15.75" customHeight="1">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43" t="s">
        <v>572</v>
      </c>
    </row>
    <row r="31" spans="1:33" ht="15.75" customHeight="1">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43" t="s">
        <v>211</v>
      </c>
    </row>
    <row r="32" spans="1:33" ht="15.75" customHeight="1">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43" t="s">
        <v>516</v>
      </c>
    </row>
    <row r="33" spans="1:33" ht="15.75" customHeight="1">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43" t="s">
        <v>940</v>
      </c>
    </row>
    <row r="34" spans="1:33" ht="15.75" customHeight="1">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43" t="s">
        <v>270</v>
      </c>
    </row>
    <row r="35" spans="1:33" ht="15.75" customHeight="1">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43" t="s">
        <v>505</v>
      </c>
    </row>
    <row r="36" spans="1:33" ht="15.75" customHeight="1">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43" t="s">
        <v>264</v>
      </c>
    </row>
    <row r="37" spans="1:33" ht="15.75" customHeight="1">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43" t="s">
        <v>941</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43" t="s">
        <v>942</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43" t="s">
        <v>489</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43" t="s">
        <v>276</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43" t="s">
        <v>221</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43" t="s">
        <v>943</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43" t="s">
        <v>563</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43" t="s">
        <v>543</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43" t="s">
        <v>944</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43" t="s">
        <v>501</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43" t="s">
        <v>945</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43" t="s">
        <v>584</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43" t="s">
        <v>529</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43" t="s">
        <v>946</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43" t="s">
        <v>947</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43" t="s">
        <v>548</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43" t="s">
        <v>456</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43" t="s">
        <v>555</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43" t="s">
        <v>247</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43" t="s">
        <v>540</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43" t="s">
        <v>948</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43" t="s">
        <v>949</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43" t="s">
        <v>950</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43" t="s">
        <v>402</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43" t="s">
        <v>951</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43" t="s">
        <v>952</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43" t="s">
        <v>953</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43" t="s">
        <v>954</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43" t="s">
        <v>573</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43" t="s">
        <v>955</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43" t="s">
        <v>238</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43" t="s">
        <v>394</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43" t="s">
        <v>956</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43" t="s">
        <v>376</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43" t="s">
        <v>232</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43" t="s">
        <v>957</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43" t="s">
        <v>958</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43" t="s">
        <v>959</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43" t="s">
        <v>382</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43" t="s">
        <v>419</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43" t="s">
        <v>480</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43" t="s">
        <v>914</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43" t="s">
        <v>297</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43" t="s">
        <v>960</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43" t="s">
        <v>430</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43" t="s">
        <v>352</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43" t="s">
        <v>492</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43" t="s">
        <v>961</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43" t="s">
        <v>962</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43" t="s">
        <v>963</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43" t="s">
        <v>210</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43" t="s">
        <v>683</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43" t="s">
        <v>386</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43" t="s">
        <v>964</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43" t="s">
        <v>965</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43" t="s">
        <v>380</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43" t="s">
        <v>696</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43" t="s">
        <v>411</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43" t="s">
        <v>966</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43" t="s">
        <v>553</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43" t="s">
        <v>967</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43" t="s">
        <v>371</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43" t="s">
        <v>968</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43" t="s">
        <v>408</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43" t="s">
        <v>969</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43" t="s">
        <v>970</v>
      </c>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heetProtection algorithmName="SHA-512" hashValue="uKL0Uy+M4DqPEfpVd0naX4wCeuTNSxB7YUVckuzZvO17hLLADJv4yzKFeiTtLO5nZiDPmT6j5RkroU+x4aYbFw==" saltValue="zCLng9KNfmtUMkVApRMPjA==" spinCount="100000" sheet="1" objects="1" scenarios="1"/>
  <sortState xmlns:xlrd2="http://schemas.microsoft.com/office/spreadsheetml/2017/richdata2" ref="AH2:AH11">
    <sortCondition ref="AH2:AH11"/>
  </sortState>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58" customWidth="1"/>
    <col min="2" max="2" width="106.25" style="58" customWidth="1"/>
    <col min="3" max="3" width="20.125" style="58" customWidth="1"/>
    <col min="4" max="4" width="18.5" style="58" customWidth="1"/>
    <col min="5" max="16384" width="11" style="58"/>
  </cols>
  <sheetData>
    <row r="1" spans="1:4" ht="15">
      <c r="A1" s="446"/>
      <c r="B1" s="445" t="s">
        <v>707</v>
      </c>
      <c r="C1" s="2" t="s">
        <v>159</v>
      </c>
      <c r="D1" s="3" t="s">
        <v>160</v>
      </c>
    </row>
    <row r="2" spans="1:4" ht="15">
      <c r="A2" s="447"/>
      <c r="B2" s="433"/>
      <c r="C2" s="2" t="s">
        <v>161</v>
      </c>
      <c r="D2" s="3">
        <v>5</v>
      </c>
    </row>
    <row r="3" spans="1:4" ht="15">
      <c r="A3" s="447"/>
      <c r="B3" s="433"/>
      <c r="C3" s="2" t="s">
        <v>164</v>
      </c>
      <c r="D3" s="75">
        <v>44868</v>
      </c>
    </row>
    <row r="4" spans="1:4" ht="15">
      <c r="A4" s="448"/>
      <c r="B4" s="435"/>
      <c r="C4" s="2" t="s">
        <v>165</v>
      </c>
      <c r="D4" s="3" t="s">
        <v>166</v>
      </c>
    </row>
    <row r="5" spans="1:4" ht="30" customHeight="1">
      <c r="A5" s="76"/>
      <c r="B5" s="76"/>
      <c r="C5" s="76"/>
      <c r="D5" s="77"/>
    </row>
    <row r="6" spans="1:4" ht="10.5" customHeight="1"/>
    <row r="7" spans="1:4" ht="25.5" customHeight="1">
      <c r="A7" s="441" t="s">
        <v>971</v>
      </c>
      <c r="B7" s="441"/>
      <c r="C7" s="441"/>
      <c r="D7" s="441"/>
    </row>
    <row r="8" spans="1:4" ht="11.25" customHeight="1"/>
    <row r="9" spans="1:4" ht="15">
      <c r="A9" s="59" t="s">
        <v>972</v>
      </c>
      <c r="B9" s="60" t="s">
        <v>72</v>
      </c>
    </row>
    <row r="11" spans="1:4" ht="15">
      <c r="A11" s="449" t="s">
        <v>973</v>
      </c>
      <c r="B11" s="450"/>
      <c r="C11" s="450"/>
      <c r="D11" s="451"/>
    </row>
    <row r="12" spans="1:4" ht="14.25" customHeight="1">
      <c r="A12" s="442"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43"/>
      <c r="C12" s="443"/>
      <c r="D12" s="444"/>
    </row>
    <row r="13" spans="1:4" ht="14.25" customHeight="1">
      <c r="A13" s="442"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43"/>
      <c r="C13" s="443"/>
      <c r="D13" s="444" t="str">
        <f>IFERROR(IF(VLOOKUP($B$9,[21]Hoja2!$B$2:$AB$9,3,FALSE)=0,"",VLOOKUP($B$9,[21]Hoja2!$B$2:$AB$9,3,FALSE)),"")</f>
        <v>2. Dirigir el proceso de liquidación y reconocimiento de las prestaciones económicas a los afiliados al régimen contributivo y a los regímenes especiales y exceptuados con ingresos adicionales.</v>
      </c>
    </row>
    <row r="14" spans="1:4" ht="14.25" customHeight="1">
      <c r="A14" s="442" t="str">
        <f>IFERROR(IF(VLOOKUP($B$9,Funciones!$A$2:$AA$9,4,FALSE)=0,"",VLOOKUP($B$9,Funciones!$A$2:$AA$9,4,FALSE)),"")</f>
        <v>3. Dirigir el proceso de liquidación y reconocimiento de la Unidad de Pago por Capitación-UPC del Régimen Subsidiado.</v>
      </c>
      <c r="B14" s="443"/>
      <c r="C14" s="443"/>
      <c r="D14" s="444" t="str">
        <f>IFERROR(IF(VLOOKUP($B$9,[21]Hoja2!$B$2:$AB$9,4,FALSE)=0,"",VLOOKUP($B$9,[21]Hoja2!$B$2:$AB$9,4,FALSE)),"")</f>
        <v>3. Dirigir el proceso de liquidación y reconocimiento de la Unidad de Pago por Capitación-UPC del Régimen Subsidiado.</v>
      </c>
    </row>
    <row r="15" spans="1:4" ht="14.25" customHeight="1">
      <c r="A15" s="442"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43"/>
      <c r="C15" s="443"/>
      <c r="D15" s="444" t="str">
        <f>IFERROR(IF(VLOOKUP($B$9,[21]Hoja2!$B$2:$AB$9,5,FALSE)=0,"",VLOOKUP($B$9,[21]Hoja2!$B$2:$AB$9,5,FALSE)),"")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442"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43"/>
      <c r="C16" s="443"/>
      <c r="D16" s="444" t="str">
        <f>IFERROR(IF(VLOOKUP($B$9,[21]Hoja2!$B$2:$AB$9,6,FALSE)=0,"",VLOOKUP($B$9,[21]Hoja2!$B$2:$AB$9,5,FALSE)),"")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442"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43"/>
      <c r="C17" s="443"/>
      <c r="D17" s="444" t="str">
        <f>IFERROR(IF(VLOOKUP($B$9,[21]Hoja2!$B$2:$AB$9,7,FALSE)=0,"",VLOOKUP($B$9,[21]Hoja2!$B$2:$AB$9,5,FALSE)),"")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442"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43"/>
      <c r="C18" s="443"/>
      <c r="D18" s="444" t="str">
        <f>IFERROR(IF(VLOOKUP($B$9,[21]Hoja2!$B$2:$AB$9,8,FALSE)=0,"",VLOOKUP($B$9,[21]Hoja2!$B$2:$AB$9,8,FALSE)),"")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442" t="str">
        <f>IFERROR(IF(VLOOKUP($B$9,Funciones!$A$2:$AA$9,9,FALSE)=0,"",VLOOKUP($B$9,Funciones!$A$2:$AA$9,9,FALSE)),"")</f>
        <v>8. Presentar los requerimientos funcionales para la actualización o ajustes a los sistemas de información que soportan los procesos a cargo de la dependencia.</v>
      </c>
      <c r="B19" s="443"/>
      <c r="C19" s="443"/>
      <c r="D19" s="444" t="str">
        <f>IFERROR(IF(VLOOKUP($B$9,[21]Hoja2!$B$2:$AB$9,9,FALSE)=0,"",VLOOKUP($B$9,[21]Hoja2!$B$2:$AB$9,9,FALSE)),"")</f>
        <v>8. Presentar los requerimientos funcionales para la actualización o ajustes a los sistemas de información que soportan los procesos a cargo de la dependencia.</v>
      </c>
    </row>
    <row r="20" spans="1:4" ht="14.25" customHeight="1">
      <c r="A20" s="442" t="str">
        <f>IFERROR(IF(VLOOKUP($B$9,Funciones!$A$2:$AA$9,10,FALSE)=0,"",VLOOKUP($B$9,Funciones!$A$2:$AA$9,10,FALSE)),"")</f>
        <v>9. Atender las peticiones y consultas relacionadas con asuntos de su competencia.</v>
      </c>
      <c r="B20" s="443"/>
      <c r="C20" s="443"/>
      <c r="D20" s="444" t="str">
        <f>IFERROR(IF(VLOOKUP($B$9,[21]Hoja2!$B$2:$AB$9,10,FALSE)=0,"",VLOOKUP($B$9,[21]Hoja2!$B$2:$AB$9,10,FALSE)),"")</f>
        <v>9. Atender las peticiones y consultas relacionadas con asuntos de su competencia.</v>
      </c>
    </row>
    <row r="21" spans="1:4" ht="14.25" customHeight="1">
      <c r="A21" s="442" t="str">
        <f>IFERROR(IF(VLOOKUP($B$9,Funciones!$A$2:$AA$9,11,FALSE)=0,"",VLOOKUP($B$9,Funciones!$A$2:$AA$9,11,FALSE)),"")</f>
        <v>10. Apoyar el desarrollo y sostenimiento del Sistema Integrado de Gestión Institucional.</v>
      </c>
      <c r="B21" s="443"/>
      <c r="C21" s="443"/>
      <c r="D21" s="444" t="str">
        <f>IFERROR(IF(VLOOKUP($B$9,[21]Hoja2!$B$2:$AB$9,11,FALSE)=0,"",VLOOKUP($B$9,[21]Hoja2!$B$2:$AB$9,11,FALSE)),"")</f>
        <v>10. Apoyar el desarrollo y sostenimiento del Sistema Integrado de Gestión Institucional.</v>
      </c>
    </row>
    <row r="22" spans="1:4" ht="14.25" customHeight="1">
      <c r="A22" s="442" t="str">
        <f>IFERROR(IF(VLOOKUP($B$9,Funciones!$A$2:$AA$9,12,FALSE)=0,"",VLOOKUP($B$9,Funciones!$A$2:$AA$9,12,FALSE)),"")</f>
        <v>11. Las demás que se le asignen y que correspondan a la naturaleza de la dependencia.</v>
      </c>
      <c r="B22" s="443"/>
      <c r="C22" s="443"/>
      <c r="D22" s="444" t="str">
        <f>IFERROR(IF(VLOOKUP($B$9,[21]Hoja2!$B$2:$AB$9,12,FALSE)=0,"",VLOOKUP($B$9,[21]Hoja2!$B$2:$AB$9,12,FALSE)),"")</f>
        <v>11. Las demás que se le asignen y que correspondan a la naturaleza de la dependencia.</v>
      </c>
    </row>
    <row r="23" spans="1:4" ht="14.25" customHeight="1">
      <c r="A23" s="442" t="str">
        <f>IFERROR(IF(VLOOKUP($B$9,Funciones!$A$2:$AA$9,13,FALSE)=0,"",VLOOKUP($B$9,Funciones!$A$2:$AA$9,13,FALSE)),"")</f>
        <v/>
      </c>
      <c r="B23" s="443"/>
      <c r="C23" s="443"/>
      <c r="D23" s="444" t="str">
        <f>IFERROR(IF(VLOOKUP($B$9,[21]Hoja2!$B$2:$AB$9,13,FALSE)=0,"",VLOOKUP($B$9,[21]Hoja2!$B$2:$AB$9,13,FALSE)),"")</f>
        <v/>
      </c>
    </row>
    <row r="24" spans="1:4" ht="14.25" customHeight="1">
      <c r="A24" s="442" t="str">
        <f>IFERROR(IF(VLOOKUP($B$9,Funciones!$A$2:$AA$9,14,FALSE)=0,"",VLOOKUP($B$9,Funciones!$A$2:$AA$9,14,FALSE)),"")</f>
        <v/>
      </c>
      <c r="B24" s="443"/>
      <c r="C24" s="443"/>
      <c r="D24" s="444" t="str">
        <f>IFERROR(IF(VLOOKUP($B$9,[21]Hoja2!$B$2:$AB$9,14,FALSE)=0,"",VLOOKUP($B$9,[21]Hoja2!$B$2:$AB$9,14,FALSE)),"")</f>
        <v/>
      </c>
    </row>
    <row r="25" spans="1:4" ht="14.25" customHeight="1">
      <c r="A25" s="442" t="str">
        <f>IFERROR(IF(VLOOKUP($B$9,Funciones!$A$2:$AA$9,15,FALSE)=0,"",VLOOKUP($B$9,Funciones!$A$2:$AA$9,15,FALSE)),"")</f>
        <v/>
      </c>
      <c r="B25" s="443"/>
      <c r="C25" s="443"/>
      <c r="D25" s="444" t="str">
        <f>IFERROR(IF(VLOOKUP($B$9,[21]Hoja2!$B$2:$AB$9,15,FALSE)=0,"",VLOOKUP($B$9,[21]Hoja2!$B$2:$AB$9,15,FALSE)),"")</f>
        <v/>
      </c>
    </row>
    <row r="26" spans="1:4" ht="14.25" customHeight="1">
      <c r="A26" s="442" t="str">
        <f>IFERROR(IF(VLOOKUP($B$9,Funciones!$A$2:$AA$9,16,FALSE)=0,"",VLOOKUP($B$9,Funciones!$A$2:$AA$9,16,FALSE)),"")</f>
        <v/>
      </c>
      <c r="B26" s="443"/>
      <c r="C26" s="443"/>
      <c r="D26" s="444" t="str">
        <f>IFERROR(IF(VLOOKUP($B$9,[21]Hoja2!$B$2:$AB$9,16,FALSE)=0,"",VLOOKUP($B$9,[21]Hoja2!$B$2:$AB$9,16,FALSE)),"")</f>
        <v/>
      </c>
    </row>
    <row r="27" spans="1:4" ht="14.25" customHeight="1">
      <c r="A27" s="442" t="str">
        <f>IFERROR(IF(VLOOKUP($B$9,Funciones!$A$2:$AA$9,17,FALSE)=0,"",VLOOKUP($B$9,Funciones!$A$2:$AA$9,17,FALSE)),"")</f>
        <v/>
      </c>
      <c r="B27" s="443"/>
      <c r="C27" s="443"/>
      <c r="D27" s="444" t="str">
        <f>IFERROR(IF(VLOOKUP($B$9,[21]Hoja2!$B$2:$AB$9,17,FALSE)=0,"",VLOOKUP($B$9,[21]Hoja2!$B$2:$AB$9,17,FALSE)),"")</f>
        <v/>
      </c>
    </row>
    <row r="28" spans="1:4" ht="14.25" customHeight="1">
      <c r="A28" s="442" t="str">
        <f>IFERROR(IF(VLOOKUP($B$9,Funciones!$A$2:$AA$9,18,FALSE)=0,"",VLOOKUP($B$9,Funciones!$A$2:$AA$9,18,FALSE)),"")</f>
        <v/>
      </c>
      <c r="B28" s="443"/>
      <c r="C28" s="443"/>
      <c r="D28" s="444" t="str">
        <f>IFERROR(IF(VLOOKUP($B$9,[21]Hoja2!$B$2:$AB$9,18,FALSE)=0,"",VLOOKUP($B$9,[21]Hoja2!$B$2:$AB$9,18,FALSE)),"")</f>
        <v/>
      </c>
    </row>
    <row r="29" spans="1:4" ht="14.25" customHeight="1">
      <c r="A29" s="442" t="str">
        <f>IFERROR(IF(VLOOKUP($B$9,Funciones!$A$2:$AA$9,19,FALSE)=0,"",VLOOKUP($B$9,Funciones!$A$2:$AA$9,19,FALSE)),"")</f>
        <v/>
      </c>
      <c r="B29" s="443"/>
      <c r="C29" s="443"/>
      <c r="D29" s="444" t="str">
        <f>IFERROR(IF(VLOOKUP($B$9,[21]Hoja2!$B$2:$AB$9,19,FALSE)=0,"",VLOOKUP($B$9,[21]Hoja2!$B$2:$AB$9,19,FALSE)),"")</f>
        <v/>
      </c>
    </row>
    <row r="30" spans="1:4" ht="14.25" customHeight="1">
      <c r="A30" s="442" t="str">
        <f>IFERROR(IF(VLOOKUP($B$9,Funciones!$A$2:$AA$9,20,FALSE)=0,"",VLOOKUP($B$9,Funciones!$A$2:$AA$9,20,FALSE)),"")</f>
        <v/>
      </c>
      <c r="B30" s="443"/>
      <c r="C30" s="443"/>
      <c r="D30" s="444" t="str">
        <f>IFERROR(IF(VLOOKUP($B$9,[21]Hoja2!$B$2:$AB$9,20,FALSE)=0,"",VLOOKUP($B$9,[21]Hoja2!$B$2:$AB$9,20,FALSE)),"")</f>
        <v/>
      </c>
    </row>
    <row r="31" spans="1:4" ht="14.25" customHeight="1">
      <c r="A31" s="442" t="str">
        <f>IFERROR(IF(VLOOKUP($B$9,Funciones!$A$2:$AA$9,21,FALSE)=0,"",VLOOKUP($B$9,Funciones!$A$2:$AA$9,21,FALSE)),"")</f>
        <v/>
      </c>
      <c r="B31" s="443"/>
      <c r="C31" s="443"/>
      <c r="D31" s="444" t="str">
        <f>IFERROR(IF(VLOOKUP($B$9,[21]Hoja2!$B$2:$AB$9,21,FALSE)=0,"",VLOOKUP($B$9,[21]Hoja2!$B$2:$AB$9,21,FALSE)),"")</f>
        <v/>
      </c>
    </row>
    <row r="32" spans="1:4" ht="14.25" customHeight="1">
      <c r="A32" s="442" t="str">
        <f>IFERROR(IF(VLOOKUP($B$9,Funciones!$A$2:$AA$9,22,FALSE)=0,"",VLOOKUP($B$9,Funciones!$A$2:$AA$9,22,FALSE)),"")</f>
        <v/>
      </c>
      <c r="B32" s="443"/>
      <c r="C32" s="443"/>
      <c r="D32" s="444" t="str">
        <f>IFERROR(IF(VLOOKUP($B$9,[21]Hoja2!$B$2:$AB$9,22,FALSE)=0,"",VLOOKUP($B$9,[21]Hoja2!$B$2:$AB$9,22,FALSE)),"")</f>
        <v/>
      </c>
    </row>
    <row r="33" spans="1:4" ht="14.25" customHeight="1">
      <c r="A33" s="442" t="str">
        <f>IFERROR(IF(VLOOKUP($B$9,Funciones!$A$2:$AA$9,23,FALSE)=0,"",VLOOKUP($B$9,Funciones!$A$2:$AA$9,23,FALSE)),"")</f>
        <v/>
      </c>
      <c r="B33" s="443"/>
      <c r="C33" s="443"/>
      <c r="D33" s="444" t="str">
        <f>IFERROR(IF(VLOOKUP($B$9,[21]Hoja2!$B$2:$AB$9,23,FALSE)=0,"",VLOOKUP($B$9,[21]Hoja2!$B$2:$AB$9,23,FALSE)),"")</f>
        <v/>
      </c>
    </row>
    <row r="34" spans="1:4" ht="14.25" customHeight="1">
      <c r="A34" s="442" t="str">
        <f>IFERROR(IF(VLOOKUP($B$9,Funciones!$A$2:$AA$9,24,FALSE)=0,"",VLOOKUP($B$9,Funciones!$A$2:$AA$9,24,FALSE)),"")</f>
        <v/>
      </c>
      <c r="B34" s="443"/>
      <c r="C34" s="443"/>
      <c r="D34" s="444" t="str">
        <f>IFERROR(IF(VLOOKUP($B$9,[21]Hoja2!$B$2:$AB$9,24,FALSE)=0,"",VLOOKUP($B$9,[21]Hoja2!$B$2:$AB$9,24,FALSE)),"")</f>
        <v/>
      </c>
    </row>
    <row r="35" spans="1:4" ht="14.25" customHeight="1">
      <c r="A35" s="442" t="str">
        <f>IFERROR(IF(VLOOKUP($B$9,Funciones!$A$2:$AA$9,25,FALSE)=0,"",VLOOKUP($B$9,Funciones!$A$2:$AA$9,25,FALSE)),"")</f>
        <v/>
      </c>
      <c r="B35" s="443"/>
      <c r="C35" s="443"/>
      <c r="D35" s="444" t="str">
        <f>IFERROR(IF(VLOOKUP($B$9,[21]Hoja2!$B$2:$AB$9,25,FALSE)=0,"",VLOOKUP($B$9,[21]Hoja2!$B$2:$AB$9,25,FALSE)),"")</f>
        <v/>
      </c>
    </row>
    <row r="36" spans="1:4" ht="14.25" customHeight="1">
      <c r="A36" s="442" t="str">
        <f>IFERROR(IF(VLOOKUP($B$9,Funciones!$A$2:$AA$9,26,FALSE)=0,"",VLOOKUP($B$9,Funciones!$A$2:$AA$9,26,FALSE)),"")</f>
        <v/>
      </c>
      <c r="B36" s="443"/>
      <c r="C36" s="443"/>
      <c r="D36" s="444" t="str">
        <f>IFERROR(IF(VLOOKUP($B$9,[21]Hoja2!$B$2:$AB$9,26,FALSE)=0,"",VLOOKUP($B$9,[21]Hoja2!$B$2:$AB$9,26,FALSE)),"")</f>
        <v/>
      </c>
    </row>
    <row r="37" spans="1:4" ht="14.25" customHeight="1">
      <c r="A37" s="442" t="str">
        <f>IFERROR(IF(VLOOKUP($B$9,Funciones!$A$2:$AA$9,27,FALSE)=0,"",VLOOKUP($B$9,Funciones!$A$2:$AA$9,27,FALSE)),"")</f>
        <v/>
      </c>
      <c r="B37" s="443"/>
      <c r="C37" s="443"/>
      <c r="D37" s="444" t="str">
        <f>IFERROR(IF(VLOOKUP($B$9,[21]Hoja2!$B$2:$AB$9,27,FALSE)=0,"",VLOOKUP($B$9,[21]Hoja2!$B$2:$AB$9,27,FALSE)),"")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C12E61D0D184549B62479C5E26C8211" ma:contentTypeVersion="1" ma:contentTypeDescription="Crear nuevo documento." ma:contentTypeScope="" ma:versionID="0ab3a01f40950ec7f4965e1a4c55491a">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2.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EFBC714-E67C-47A6-8414-4F54F26A32F3}"/>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42</vt:i4>
      </vt:variant>
    </vt:vector>
  </HeadingPairs>
  <TitlesOfParts>
    <vt:vector size="59" baseType="lpstr">
      <vt:lpstr>Funciones</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2023-05-29T14:03:37Z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0x0101004C12E61D0D184549B62479C5E26C8211</vt:lpwstr>
  </property>
  <property fmtid="{D5CDD505-2E9C-101B-9397-08002B2CF9AE}" pid="3" name="MediaServiceImageTags">
    <vt:lpwstr/>
  </property>
</Properties>
</file>